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8920" windowHeight="15840" activeTab="4"/>
  </bookViews>
  <sheets>
    <sheet name="Pokyny pro vyplnění" sheetId="11" r:id="rId1"/>
    <sheet name="Stavba" sheetId="1" r:id="rId2"/>
    <sheet name="VzorPolozky" sheetId="10" state="hidden" r:id="rId3"/>
    <sheet name="001 001 Pol" sheetId="12" r:id="rId4"/>
    <sheet name="001 0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_xlnm.Print_Titles" localSheetId="4">'001 002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Pol'!$A$1:$X$249</definedName>
    <definedName name="_xlnm.Print_Area" localSheetId="4">'001 002 Pol'!$A$1:$X$72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0" i="13" l="1"/>
  <c r="E53" i="13"/>
  <c r="E40" i="13"/>
  <c r="E41" i="13"/>
  <c r="I64" i="1" l="1"/>
  <c r="I63" i="1"/>
  <c r="I61" i="1"/>
  <c r="I60" i="1"/>
  <c r="I59" i="1"/>
  <c r="I58" i="1"/>
  <c r="I57" i="1"/>
  <c r="I56" i="1"/>
  <c r="I54" i="1"/>
  <c r="I53" i="1"/>
  <c r="I51" i="1"/>
  <c r="I50" i="1"/>
  <c r="G41" i="1"/>
  <c r="F41" i="1"/>
  <c r="G9" i="13"/>
  <c r="G8" i="13" s="1"/>
  <c r="I52" i="1" s="1"/>
  <c r="I9" i="13"/>
  <c r="I8" i="13" s="1"/>
  <c r="K9" i="13"/>
  <c r="K8" i="13" s="1"/>
  <c r="M9" i="13"/>
  <c r="O9" i="13"/>
  <c r="O8" i="13" s="1"/>
  <c r="Q9" i="13"/>
  <c r="Q8" i="13" s="1"/>
  <c r="V9" i="13"/>
  <c r="G12" i="13"/>
  <c r="I12" i="13"/>
  <c r="K12" i="13"/>
  <c r="M12" i="13"/>
  <c r="O12" i="13"/>
  <c r="Q12" i="13"/>
  <c r="V12" i="13"/>
  <c r="G14" i="13"/>
  <c r="M14" i="13" s="1"/>
  <c r="I14" i="13"/>
  <c r="K14" i="13"/>
  <c r="O14" i="13"/>
  <c r="Q14" i="13"/>
  <c r="V14" i="13"/>
  <c r="G16" i="13"/>
  <c r="I16" i="13"/>
  <c r="K16" i="13"/>
  <c r="M16" i="13"/>
  <c r="O16" i="13"/>
  <c r="Q16" i="13"/>
  <c r="V16" i="13"/>
  <c r="G18" i="13"/>
  <c r="M18" i="13" s="1"/>
  <c r="I18" i="13"/>
  <c r="K18" i="13"/>
  <c r="O18" i="13"/>
  <c r="Q18" i="13"/>
  <c r="V18" i="13"/>
  <c r="G20" i="13"/>
  <c r="I20" i="13"/>
  <c r="K20" i="13"/>
  <c r="M20" i="13"/>
  <c r="O20" i="13"/>
  <c r="Q20" i="13"/>
  <c r="V20" i="13"/>
  <c r="G24" i="13"/>
  <c r="I24" i="13"/>
  <c r="K24" i="13"/>
  <c r="M24" i="13"/>
  <c r="O24" i="13"/>
  <c r="Q24" i="13"/>
  <c r="V24" i="13"/>
  <c r="G26" i="13"/>
  <c r="I26" i="13"/>
  <c r="K26" i="13"/>
  <c r="M26" i="13"/>
  <c r="O26" i="13"/>
  <c r="Q26" i="13"/>
  <c r="V26" i="13"/>
  <c r="G28" i="13"/>
  <c r="I28" i="13"/>
  <c r="K28" i="13"/>
  <c r="M28" i="13"/>
  <c r="O28" i="13"/>
  <c r="Q28" i="13"/>
  <c r="V28" i="13"/>
  <c r="G31" i="13"/>
  <c r="I31" i="13"/>
  <c r="G32" i="13"/>
  <c r="I32" i="13"/>
  <c r="K32" i="13"/>
  <c r="K31" i="13" s="1"/>
  <c r="M32" i="13"/>
  <c r="M31" i="13" s="1"/>
  <c r="O32" i="13"/>
  <c r="O31" i="13" s="1"/>
  <c r="Q32" i="13"/>
  <c r="Q31" i="13" s="1"/>
  <c r="V32" i="13"/>
  <c r="V31" i="13" s="1"/>
  <c r="G34" i="13"/>
  <c r="I34" i="13"/>
  <c r="K34" i="13"/>
  <c r="M34" i="13"/>
  <c r="O34" i="13"/>
  <c r="Q34" i="13"/>
  <c r="V34" i="13"/>
  <c r="G36" i="13"/>
  <c r="I36" i="13"/>
  <c r="K36" i="13"/>
  <c r="M36" i="13"/>
  <c r="O36" i="13"/>
  <c r="G37" i="13"/>
  <c r="I37" i="13"/>
  <c r="K37" i="13"/>
  <c r="M37" i="13"/>
  <c r="O37" i="13"/>
  <c r="Q37" i="13"/>
  <c r="Q36" i="13" s="1"/>
  <c r="V37" i="13"/>
  <c r="V36" i="13" s="1"/>
  <c r="G39" i="13"/>
  <c r="I55" i="1" s="1"/>
  <c r="G40" i="13"/>
  <c r="I40" i="13"/>
  <c r="I39" i="13" s="1"/>
  <c r="K40" i="13"/>
  <c r="K39" i="13" s="1"/>
  <c r="M40" i="13"/>
  <c r="M39" i="13" s="1"/>
  <c r="O40" i="13"/>
  <c r="O39" i="13" s="1"/>
  <c r="Q40" i="13"/>
  <c r="Q39" i="13" s="1"/>
  <c r="V40" i="13"/>
  <c r="V39" i="13" s="1"/>
  <c r="G42" i="13"/>
  <c r="G43" i="13"/>
  <c r="I43" i="13"/>
  <c r="I42" i="13" s="1"/>
  <c r="K43" i="13"/>
  <c r="K42" i="13" s="1"/>
  <c r="M43" i="13"/>
  <c r="M42" i="13" s="1"/>
  <c r="O43" i="13"/>
  <c r="O42" i="13" s="1"/>
  <c r="Q43" i="13"/>
  <c r="Q42" i="13" s="1"/>
  <c r="V43" i="13"/>
  <c r="V42" i="13" s="1"/>
  <c r="G45" i="13"/>
  <c r="G44" i="13" s="1"/>
  <c r="I45" i="13"/>
  <c r="I44" i="13" s="1"/>
  <c r="K45" i="13"/>
  <c r="K44" i="13" s="1"/>
  <c r="M45" i="13"/>
  <c r="M44" i="13" s="1"/>
  <c r="O45" i="13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O44" i="13" s="1"/>
  <c r="Q48" i="13"/>
  <c r="Q44" i="13" s="1"/>
  <c r="V48" i="13"/>
  <c r="V44" i="13" s="1"/>
  <c r="G50" i="13"/>
  <c r="I50" i="13"/>
  <c r="K50" i="13"/>
  <c r="M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G58" i="13"/>
  <c r="I58" i="13"/>
  <c r="I57" i="13" s="1"/>
  <c r="K58" i="13"/>
  <c r="K57" i="13" s="1"/>
  <c r="M58" i="13"/>
  <c r="M57" i="13" s="1"/>
  <c r="O58" i="13"/>
  <c r="O57" i="13" s="1"/>
  <c r="Q58" i="13"/>
  <c r="Q57" i="13" s="1"/>
  <c r="V58" i="13"/>
  <c r="V57" i="13" s="1"/>
  <c r="G59" i="13"/>
  <c r="I59" i="13"/>
  <c r="G60" i="13"/>
  <c r="I60" i="13"/>
  <c r="K60" i="13"/>
  <c r="K59" i="13" s="1"/>
  <c r="M60" i="13"/>
  <c r="M59" i="13" s="1"/>
  <c r="O60" i="13"/>
  <c r="O59" i="13" s="1"/>
  <c r="Q60" i="13"/>
  <c r="Q59" i="13" s="1"/>
  <c r="V60" i="13"/>
  <c r="V59" i="13" s="1"/>
  <c r="AE62" i="13"/>
  <c r="F39" i="1" s="1"/>
  <c r="F43" i="1" s="1"/>
  <c r="G23" i="1" s="1"/>
  <c r="G239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1" i="12"/>
  <c r="AF239" i="12" s="1"/>
  <c r="I11" i="12"/>
  <c r="K11" i="12"/>
  <c r="M11" i="12"/>
  <c r="O11" i="12"/>
  <c r="Q11" i="12"/>
  <c r="V11" i="12"/>
  <c r="G13" i="12"/>
  <c r="I13" i="12"/>
  <c r="K13" i="12"/>
  <c r="G14" i="12"/>
  <c r="I14" i="12"/>
  <c r="K14" i="12"/>
  <c r="M14" i="12"/>
  <c r="M13" i="12" s="1"/>
  <c r="O14" i="12"/>
  <c r="O13" i="12" s="1"/>
  <c r="Q14" i="12"/>
  <c r="Q13" i="12" s="1"/>
  <c r="V14" i="12"/>
  <c r="V13" i="12" s="1"/>
  <c r="G22" i="12"/>
  <c r="G21" i="12" s="1"/>
  <c r="I22" i="12"/>
  <c r="I21" i="12" s="1"/>
  <c r="K22" i="12"/>
  <c r="K21" i="12" s="1"/>
  <c r="M22" i="12"/>
  <c r="O22" i="12"/>
  <c r="O21" i="12" s="1"/>
  <c r="Q22" i="12"/>
  <c r="Q21" i="12" s="1"/>
  <c r="V22" i="12"/>
  <c r="G47" i="12"/>
  <c r="M47" i="12" s="1"/>
  <c r="I47" i="12"/>
  <c r="K47" i="12"/>
  <c r="O47" i="12"/>
  <c r="Q47" i="12"/>
  <c r="V47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V21" i="12" s="1"/>
  <c r="G54" i="12"/>
  <c r="M54" i="12" s="1"/>
  <c r="I54" i="12"/>
  <c r="K54" i="12"/>
  <c r="O54" i="12"/>
  <c r="Q54" i="12"/>
  <c r="V54" i="12"/>
  <c r="G64" i="12"/>
  <c r="I64" i="12"/>
  <c r="K64" i="12"/>
  <c r="M64" i="12"/>
  <c r="O64" i="12"/>
  <c r="Q64" i="12"/>
  <c r="V64" i="12"/>
  <c r="G66" i="12"/>
  <c r="I66" i="12"/>
  <c r="K66" i="12"/>
  <c r="M66" i="12"/>
  <c r="O66" i="12"/>
  <c r="Q66" i="12"/>
  <c r="V66" i="12"/>
  <c r="G68" i="12"/>
  <c r="I68" i="12"/>
  <c r="K68" i="12"/>
  <c r="M68" i="12"/>
  <c r="O68" i="12"/>
  <c r="Q68" i="12"/>
  <c r="V68" i="12"/>
  <c r="G73" i="12"/>
  <c r="I73" i="12"/>
  <c r="K73" i="12"/>
  <c r="M73" i="12"/>
  <c r="O73" i="12"/>
  <c r="Q73" i="12"/>
  <c r="V73" i="12"/>
  <c r="G75" i="12"/>
  <c r="I75" i="12"/>
  <c r="K75" i="12"/>
  <c r="M75" i="12"/>
  <c r="O75" i="12"/>
  <c r="Q75" i="12"/>
  <c r="V75" i="12"/>
  <c r="G78" i="12"/>
  <c r="I78" i="12"/>
  <c r="K78" i="12"/>
  <c r="M78" i="12"/>
  <c r="O78" i="12"/>
  <c r="Q78" i="12"/>
  <c r="V78" i="12"/>
  <c r="G79" i="12"/>
  <c r="G80" i="12"/>
  <c r="I80" i="12"/>
  <c r="I79" i="12" s="1"/>
  <c r="K80" i="12"/>
  <c r="K79" i="12" s="1"/>
  <c r="M80" i="12"/>
  <c r="M79" i="12" s="1"/>
  <c r="O80" i="12"/>
  <c r="O79" i="12" s="1"/>
  <c r="Q80" i="12"/>
  <c r="Q79" i="12" s="1"/>
  <c r="V80" i="12"/>
  <c r="V79" i="12" s="1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I91" i="12"/>
  <c r="K91" i="12"/>
  <c r="M91" i="12"/>
  <c r="O91" i="12"/>
  <c r="Q91" i="12"/>
  <c r="V91" i="12"/>
  <c r="G93" i="12"/>
  <c r="G92" i="12" s="1"/>
  <c r="I93" i="12"/>
  <c r="I92" i="12" s="1"/>
  <c r="K93" i="12"/>
  <c r="K92" i="12" s="1"/>
  <c r="M93" i="12"/>
  <c r="M92" i="12" s="1"/>
  <c r="O93" i="12"/>
  <c r="O92" i="12" s="1"/>
  <c r="Q93" i="12"/>
  <c r="Q92" i="12" s="1"/>
  <c r="V93" i="12"/>
  <c r="V92" i="12" s="1"/>
  <c r="O96" i="12"/>
  <c r="Q96" i="12"/>
  <c r="V96" i="12"/>
  <c r="G97" i="12"/>
  <c r="M97" i="12" s="1"/>
  <c r="M96" i="12" s="1"/>
  <c r="I97" i="12"/>
  <c r="I96" i="12" s="1"/>
  <c r="K97" i="12"/>
  <c r="K96" i="12" s="1"/>
  <c r="O97" i="12"/>
  <c r="Q97" i="12"/>
  <c r="V97" i="12"/>
  <c r="G99" i="12"/>
  <c r="G98" i="12" s="1"/>
  <c r="I99" i="12"/>
  <c r="I98" i="12" s="1"/>
  <c r="K99" i="12"/>
  <c r="K98" i="12" s="1"/>
  <c r="M99" i="12"/>
  <c r="M98" i="12" s="1"/>
  <c r="O99" i="12"/>
  <c r="O98" i="12" s="1"/>
  <c r="Q99" i="12"/>
  <c r="Q98" i="12" s="1"/>
  <c r="V99" i="12"/>
  <c r="V98" i="12" s="1"/>
  <c r="G101" i="12"/>
  <c r="I101" i="12"/>
  <c r="K101" i="12"/>
  <c r="M101" i="12"/>
  <c r="O101" i="12"/>
  <c r="Q101" i="12"/>
  <c r="V101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2" i="12"/>
  <c r="I122" i="12"/>
  <c r="K122" i="12"/>
  <c r="M122" i="12"/>
  <c r="O122" i="12"/>
  <c r="Q122" i="12"/>
  <c r="V122" i="12"/>
  <c r="G123" i="12"/>
  <c r="G124" i="12"/>
  <c r="I124" i="12"/>
  <c r="I123" i="12" s="1"/>
  <c r="K124" i="12"/>
  <c r="K123" i="12" s="1"/>
  <c r="M124" i="12"/>
  <c r="O124" i="12"/>
  <c r="O123" i="12" s="1"/>
  <c r="Q124" i="12"/>
  <c r="Q123" i="12" s="1"/>
  <c r="V124" i="12"/>
  <c r="V123" i="12" s="1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5" i="12"/>
  <c r="G134" i="12" s="1"/>
  <c r="I135" i="12"/>
  <c r="I134" i="12" s="1"/>
  <c r="K135" i="12"/>
  <c r="K134" i="12" s="1"/>
  <c r="M135" i="12"/>
  <c r="O135" i="12"/>
  <c r="O134" i="12" s="1"/>
  <c r="Q135" i="12"/>
  <c r="Q134" i="12" s="1"/>
  <c r="V135" i="12"/>
  <c r="V134" i="12" s="1"/>
  <c r="G142" i="12"/>
  <c r="M142" i="12" s="1"/>
  <c r="I142" i="12"/>
  <c r="K142" i="12"/>
  <c r="O142" i="12"/>
  <c r="Q142" i="12"/>
  <c r="V142" i="12"/>
  <c r="G148" i="12"/>
  <c r="I148" i="12"/>
  <c r="K148" i="12"/>
  <c r="M148" i="12"/>
  <c r="O148" i="12"/>
  <c r="Q148" i="12"/>
  <c r="V148" i="12"/>
  <c r="G154" i="12"/>
  <c r="I154" i="12"/>
  <c r="K154" i="12"/>
  <c r="M154" i="12"/>
  <c r="O154" i="12"/>
  <c r="Q154" i="12"/>
  <c r="V154" i="12"/>
  <c r="G160" i="12"/>
  <c r="I160" i="12"/>
  <c r="K160" i="12"/>
  <c r="M160" i="12"/>
  <c r="O160" i="12"/>
  <c r="Q160" i="12"/>
  <c r="V160" i="12"/>
  <c r="G164" i="12"/>
  <c r="I164" i="12"/>
  <c r="K164" i="12"/>
  <c r="M164" i="12"/>
  <c r="O164" i="12"/>
  <c r="Q164" i="12"/>
  <c r="V164" i="12"/>
  <c r="G169" i="12"/>
  <c r="I169" i="12"/>
  <c r="K169" i="12"/>
  <c r="M169" i="12"/>
  <c r="O169" i="12"/>
  <c r="Q169" i="12"/>
  <c r="V169" i="12"/>
  <c r="G175" i="12"/>
  <c r="I175" i="12"/>
  <c r="K175" i="12"/>
  <c r="M175" i="12"/>
  <c r="O175" i="12"/>
  <c r="Q175" i="12"/>
  <c r="V175" i="12"/>
  <c r="G182" i="12"/>
  <c r="M182" i="12" s="1"/>
  <c r="I182" i="12"/>
  <c r="K182" i="12"/>
  <c r="O182" i="12"/>
  <c r="Q182" i="12"/>
  <c r="V182" i="12"/>
  <c r="G184" i="12"/>
  <c r="G183" i="12" s="1"/>
  <c r="I184" i="12"/>
  <c r="I183" i="12" s="1"/>
  <c r="K184" i="12"/>
  <c r="K183" i="12" s="1"/>
  <c r="M184" i="12"/>
  <c r="M183" i="12" s="1"/>
  <c r="O184" i="12"/>
  <c r="O183" i="12" s="1"/>
  <c r="Q184" i="12"/>
  <c r="Q183" i="12" s="1"/>
  <c r="V184" i="12"/>
  <c r="V183" i="12" s="1"/>
  <c r="G197" i="12"/>
  <c r="I197" i="12"/>
  <c r="K197" i="12"/>
  <c r="M197" i="12"/>
  <c r="O197" i="12"/>
  <c r="Q197" i="12"/>
  <c r="V197" i="12"/>
  <c r="G202" i="12"/>
  <c r="I202" i="12"/>
  <c r="K202" i="12"/>
  <c r="M202" i="12"/>
  <c r="O202" i="12"/>
  <c r="Q202" i="12"/>
  <c r="V202" i="12"/>
  <c r="G207" i="12"/>
  <c r="I207" i="12"/>
  <c r="K207" i="12"/>
  <c r="M207" i="12"/>
  <c r="O207" i="12"/>
  <c r="Q207" i="12"/>
  <c r="V207" i="12"/>
  <c r="G212" i="12"/>
  <c r="I212" i="12"/>
  <c r="K212" i="12"/>
  <c r="M212" i="12"/>
  <c r="O212" i="12"/>
  <c r="Q212" i="12"/>
  <c r="V212" i="12"/>
  <c r="G217" i="12"/>
  <c r="M217" i="12" s="1"/>
  <c r="I217" i="12"/>
  <c r="K217" i="12"/>
  <c r="O217" i="12"/>
  <c r="Q217" i="12"/>
  <c r="V217" i="12"/>
  <c r="G222" i="12"/>
  <c r="I222" i="12"/>
  <c r="K222" i="12"/>
  <c r="M222" i="12"/>
  <c r="O222" i="12"/>
  <c r="Q222" i="12"/>
  <c r="V222" i="12"/>
  <c r="G226" i="12"/>
  <c r="I226" i="12"/>
  <c r="K226" i="12"/>
  <c r="M226" i="12"/>
  <c r="O226" i="12"/>
  <c r="Q226" i="12"/>
  <c r="V226" i="12"/>
  <c r="G228" i="12"/>
  <c r="I228" i="12"/>
  <c r="K228" i="12"/>
  <c r="M228" i="12"/>
  <c r="O228" i="12"/>
  <c r="O227" i="12" s="1"/>
  <c r="Q228" i="12"/>
  <c r="Q227" i="12" s="1"/>
  <c r="V228" i="12"/>
  <c r="V227" i="12" s="1"/>
  <c r="G229" i="12"/>
  <c r="I229" i="12"/>
  <c r="K229" i="12"/>
  <c r="M229" i="12"/>
  <c r="O229" i="12"/>
  <c r="Q229" i="12"/>
  <c r="V229" i="12"/>
  <c r="G230" i="12"/>
  <c r="I230" i="12"/>
  <c r="K230" i="12"/>
  <c r="M230" i="12"/>
  <c r="O230" i="12"/>
  <c r="Q230" i="12"/>
  <c r="V230" i="12"/>
  <c r="G231" i="12"/>
  <c r="M231" i="12" s="1"/>
  <c r="M227" i="12" s="1"/>
  <c r="I231" i="12"/>
  <c r="K231" i="12"/>
  <c r="O231" i="12"/>
  <c r="Q231" i="12"/>
  <c r="V231" i="12"/>
  <c r="G232" i="12"/>
  <c r="I232" i="12"/>
  <c r="K232" i="12"/>
  <c r="M232" i="12"/>
  <c r="O232" i="12"/>
  <c r="Q232" i="12"/>
  <c r="V232" i="12"/>
  <c r="G233" i="12"/>
  <c r="I233" i="12"/>
  <c r="K233" i="12"/>
  <c r="M233" i="12"/>
  <c r="O233" i="12"/>
  <c r="Q233" i="12"/>
  <c r="V233" i="12"/>
  <c r="G234" i="12"/>
  <c r="M234" i="12" s="1"/>
  <c r="I234" i="12"/>
  <c r="I227" i="12" s="1"/>
  <c r="K234" i="12"/>
  <c r="K227" i="12" s="1"/>
  <c r="O234" i="12"/>
  <c r="Q234" i="12"/>
  <c r="V234" i="12"/>
  <c r="G236" i="12"/>
  <c r="G235" i="12" s="1"/>
  <c r="I236" i="12"/>
  <c r="I235" i="12" s="1"/>
  <c r="K236" i="12"/>
  <c r="K235" i="12" s="1"/>
  <c r="M236" i="12"/>
  <c r="M235" i="12" s="1"/>
  <c r="O236" i="12"/>
  <c r="O235" i="12" s="1"/>
  <c r="Q236" i="12"/>
  <c r="Q235" i="12" s="1"/>
  <c r="V236" i="12"/>
  <c r="V235" i="12" s="1"/>
  <c r="G237" i="12"/>
  <c r="I237" i="12"/>
  <c r="K237" i="12"/>
  <c r="M237" i="12"/>
  <c r="O237" i="12"/>
  <c r="Q237" i="12"/>
  <c r="V237" i="12"/>
  <c r="AE239" i="12"/>
  <c r="I20" i="1"/>
  <c r="I19" i="1"/>
  <c r="I18" i="1"/>
  <c r="I17" i="1"/>
  <c r="H41" i="1"/>
  <c r="I41" i="1" s="1"/>
  <c r="F42" i="1" l="1"/>
  <c r="F40" i="1"/>
  <c r="V8" i="13"/>
  <c r="Q49" i="13"/>
  <c r="O49" i="13"/>
  <c r="K49" i="13"/>
  <c r="G49" i="13"/>
  <c r="I62" i="1" s="1"/>
  <c r="I65" i="1" s="1"/>
  <c r="V49" i="13"/>
  <c r="I49" i="13"/>
  <c r="M49" i="13"/>
  <c r="I16" i="1"/>
  <c r="I21" i="1" s="1"/>
  <c r="A23" i="1"/>
  <c r="M8" i="13"/>
  <c r="AF62" i="13"/>
  <c r="M134" i="12"/>
  <c r="M21" i="12"/>
  <c r="M123" i="12"/>
  <c r="G227" i="12"/>
  <c r="G96" i="12"/>
  <c r="J28" i="1"/>
  <c r="J26" i="1"/>
  <c r="G38" i="1"/>
  <c r="F38" i="1"/>
  <c r="J23" i="1"/>
  <c r="J24" i="1"/>
  <c r="J25" i="1"/>
  <c r="J27" i="1"/>
  <c r="E24" i="1"/>
  <c r="E26" i="1"/>
  <c r="G62" i="13" l="1"/>
  <c r="J58" i="1"/>
  <c r="J62" i="1"/>
  <c r="J61" i="1"/>
  <c r="J60" i="1"/>
  <c r="J59" i="1"/>
  <c r="J51" i="1"/>
  <c r="J54" i="1"/>
  <c r="J63" i="1"/>
  <c r="J50" i="1"/>
  <c r="J55" i="1"/>
  <c r="J56" i="1"/>
  <c r="J64" i="1"/>
  <c r="J52" i="1"/>
  <c r="J57" i="1"/>
  <c r="J53" i="1"/>
  <c r="G42" i="1"/>
  <c r="H42" i="1" s="1"/>
  <c r="I42" i="1" s="1"/>
  <c r="G39" i="1"/>
  <c r="G40" i="1"/>
  <c r="H40" i="1" s="1"/>
  <c r="I40" i="1" s="1"/>
  <c r="G24" i="1"/>
  <c r="A24" i="1"/>
  <c r="J65" i="1" l="1"/>
  <c r="G43" i="1"/>
  <c r="H39" i="1"/>
  <c r="H43" i="1" s="1"/>
  <c r="I39" i="1" l="1"/>
  <c r="I43" i="1" s="1"/>
  <c r="G25" i="1"/>
  <c r="G28" i="1"/>
  <c r="A25" i="1" l="1"/>
  <c r="J42" i="1"/>
  <c r="J39" i="1"/>
  <c r="J43" i="1" s="1"/>
  <c r="J41" i="1"/>
  <c r="J40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<sst xmlns="http://schemas.openxmlformats.org/spreadsheetml/2006/main" count="1292" uniqueCount="426">
  <si>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</si>
  <si>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</si>
  <si>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</si>
  <si>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</si>
  <si>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</si>
  <si>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</si>
  <si>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</si>
  <si>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</si>
  <si>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</si>
  <si>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</si>
  <si>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</si>
  <si>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</si>
  <si>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</si>
  <si>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</si>
  <si>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</si>
  <si>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</si>
  <si>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</si>
  <si>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</si>
  <si>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</si>
  <si>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</si>
  <si>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</si>
  <si>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</si>
  <si>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</si>
  <si>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</si>
  <si>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</si>
  <si>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</si>
  <si>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</si>
  <si>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</si>
  <si>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</si>
  <si>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</si>
  <si>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</si>
  <si>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</si>
  <si>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</si>
  <si>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</si>
  <si>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</si>
  <si>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</si>
  <si>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</si>
  <si>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</si>
  <si>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</si>
  <si>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</si>
  <si>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</si>
  <si>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</si>
  <si>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</si>
  <si>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006</t>
  </si>
  <si>
    <t>Obnova panského domu č.p. 77 (fasády, výplně otvorů)</t>
  </si>
  <si>
    <t>Stavba</t>
  </si>
  <si>
    <t>001</t>
  </si>
  <si>
    <t>Panský dům - východní a severní fasáda</t>
  </si>
  <si>
    <t>Obnova panského domu - uznatelné náklady</t>
  </si>
  <si>
    <t>002</t>
  </si>
  <si>
    <t>Obnova Panského domu - neuznatelné náklady</t>
  </si>
  <si>
    <t>Celkem za stavbu</t>
  </si>
  <si>
    <t>CZK</t>
  </si>
  <si>
    <t>Rekapitulace dílů</t>
  </si>
  <si>
    <t>Typ dílu</t>
  </si>
  <si>
    <t>1</t>
  </si>
  <si>
    <t>Zemní práce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</si>
  <si>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</si>
  <si>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</si>
  <si>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</si>
  <si>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</si>
  <si>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</si>
  <si>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</si>
  <si>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</si>
  <si>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</si>
  <si>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</si>
  <si>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</si>
  <si>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</si>
  <si>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</si>
  <si>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721</t>
  </si>
  <si>
    <t>Vnitřní kanalizace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</si>
  <si>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</si>
  <si>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</si>
  <si>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</si>
  <si>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</si>
  <si>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</si>
  <si>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</si>
  <si>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</si>
  <si>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</si>
  <si>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</si>
  <si>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</si>
  <si>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</si>
  <si>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</si>
  <si>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</si>
  <si>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</si>
  <si>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</si>
  <si>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</si>
  <si>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</si>
  <si>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</si>
  <si>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</si>
  <si>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</si>
  <si>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</si>
  <si>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</si>
  <si>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</si>
  <si>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</si>
  <si>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</si>
  <si>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</si>
  <si>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</si>
  <si>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</si>
  <si>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</si>
  <si>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</si>
  <si>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</si>
  <si>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</si>
  <si>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</si>
  <si>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</si>
  <si>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</si>
  <si>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</si>
  <si>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</si>
  <si>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</si>
  <si>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</si>
  <si>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</si>
  <si>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</si>
  <si>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</si>
  <si>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</si>
  <si>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20/ II</t>
  </si>
  <si>
    <t>Kalkul</t>
  </si>
  <si>
    <t>Práce</t>
  </si>
  <si>
    <t>POL1_</t>
  </si>
  <si>
    <t>Pro lapač střešních splavenin : 0,5*0,5*0,6</t>
  </si>
  <si>
    <t>VV</t>
  </si>
  <si>
    <t>174101102R00</t>
  </si>
  <si>
    <t>Zásyp ruční se zhutněním</t>
  </si>
  <si>
    <t>Odkaz na mn. položky pořadí 1 : 0,15000</t>
  </si>
  <si>
    <t>610991111R00</t>
  </si>
  <si>
    <t>Zakrývání výplní vnitřních otvorů</t>
  </si>
  <si>
    <t>m2</t>
  </si>
  <si>
    <t xml:space="preserve">Okna : </t>
  </si>
  <si>
    <t>T/20 : 1,5*0,65</t>
  </si>
  <si>
    <t>T/21 : 1,05*0,9*2</t>
  </si>
  <si>
    <t xml:space="preserve">T/22 : </t>
  </si>
  <si>
    <t>T/27 : 1,45*2,95</t>
  </si>
  <si>
    <t>T/59 : 1,15*1,35*7</t>
  </si>
  <si>
    <t>601011172R00</t>
  </si>
  <si>
    <t>Omítka štuková vnější ručně tl. 3 mm</t>
  </si>
  <si>
    <t>POL1_1</t>
  </si>
  <si>
    <t>Omítka štuková vnější 023 b ručně tl. 3 mm,</t>
  </si>
  <si>
    <t>POP</t>
  </si>
  <si>
    <t xml:space="preserve">Jižní fasáda : </t>
  </si>
  <si>
    <t>Povrchová úprava "A" : (2,7+10,1+4,45+2,1+2,45+9,66+1,2)*8,2</t>
  </si>
  <si>
    <t>ostění a šambrány T/22 : (1+1)*2*0,2</t>
  </si>
  <si>
    <t>ostění a šambrány T/ : (1,2+1,4)*2*0,2*2</t>
  </si>
  <si>
    <t>římsa : (2,7+10,1+4,45+2,1+2,45+9,66+1,2)*0,4</t>
  </si>
  <si>
    <t xml:space="preserve">odpočty otvorů : </t>
  </si>
  <si>
    <t>T/22 : 0,85*-0,85*2</t>
  </si>
  <si>
    <t>T/ : 1,15*-1,35*2</t>
  </si>
  <si>
    <t>Mezisoučet</t>
  </si>
  <si>
    <t xml:space="preserve">Východní fasáda : </t>
  </si>
  <si>
    <t>Porchová úprava "A" : (23,34-0,8)*(7,48+0,72)</t>
  </si>
  <si>
    <t>ostění a šambrány T/20 : (1,5+0,65+1,5)*0,6</t>
  </si>
  <si>
    <t>ostění a šambrány T/21 : (1,05+0,9+1,05)*0,5*2</t>
  </si>
  <si>
    <t>ostění a šambrány T/27 : (2,95+1,45+2,95)*0,7</t>
  </si>
  <si>
    <t>ostění a šambrány T/59 : ((1,2+1,4)*2)*0,4*7</t>
  </si>
  <si>
    <t>římsa : (23,34-0,8)*0,4</t>
  </si>
  <si>
    <t>T/20 : -1,5*0,65</t>
  </si>
  <si>
    <t>T/21 : -1,05*0,9*2</t>
  </si>
  <si>
    <t>T/27 : -1,45*2,95</t>
  </si>
  <si>
    <t>T/59 : -1,15*1,35*7</t>
  </si>
  <si>
    <t>Odpočet soklová sanační omtka : -67,482</t>
  </si>
  <si>
    <t>602013121RT5</t>
  </si>
  <si>
    <t>Omítka sanační vyrovnávací ručně, tloušťka vrstvy 30mm tloušťka vrstvy 30 mm</t>
  </si>
  <si>
    <t>severní fasáda : (2,7+10,1+4,45+2,1+2,45+9,66+1,2)*1,1</t>
  </si>
  <si>
    <t>východní fasáda : (23,34-0,8)*1,4</t>
  </si>
  <si>
    <t>východní fasáda vchod do restaurace : (1,5+1,5)*1,4</t>
  </si>
  <si>
    <t>602021114RT2</t>
  </si>
  <si>
    <t>Omíska sanační soklová, ručně tloušťka vrstvy 30mm tloušťka vrstvy 30 mm</t>
  </si>
  <si>
    <t>Odkaz na mn. položky pořadí 5 : 71,68200</t>
  </si>
  <si>
    <t>612403380RT1</t>
  </si>
  <si>
    <t>Hrubá výplň rýh ve stěnách do 3x3 cm maltou ze SMS zdicí maltou</t>
  </si>
  <si>
    <t>m</t>
  </si>
  <si>
    <t>620991121R00</t>
  </si>
  <si>
    <t>Zakrývání výplní vnějších otvorů z lešení</t>
  </si>
  <si>
    <t>T/22 : 0,85*0,85*2</t>
  </si>
  <si>
    <t>T/23 : 0,85*1</t>
  </si>
  <si>
    <t>T/26 : 0,95*1,8</t>
  </si>
  <si>
    <t>T/59 : 1,15*1,35*9</t>
  </si>
  <si>
    <t>622323041R00</t>
  </si>
  <si>
    <t>Penetrace podkladu</t>
  </si>
  <si>
    <t>Odkaz na mn. položky pořadí 4 : 412,45300</t>
  </si>
  <si>
    <t>622422321R00</t>
  </si>
  <si>
    <t>Oprava vnějších omítek vápen. štuk. II, do 30 %</t>
  </si>
  <si>
    <t>622471318RS8</t>
  </si>
  <si>
    <t>Nátěr nebo nástřik stěn vnějších, složitost 3 - 4 hmota silikátová barevná skupina II</t>
  </si>
  <si>
    <t>Nátěr nebo nástřik stěn vnějších, složitost 3 - 4, hmota silikátová Keim exclusiv barevná skupina II</t>
  </si>
  <si>
    <t>- Vlastní plocha fasády Keim 9314</t>
  </si>
  <si>
    <t>622904115R00</t>
  </si>
  <si>
    <t>Očištění fasád tlakovou vodou složitost 3 - 5</t>
  </si>
  <si>
    <t>Odkaz na mn. položky pořadí 10 : 412,45300</t>
  </si>
  <si>
    <t>622904121R00</t>
  </si>
  <si>
    <t>Ruční čištění ocelovým kartáčem</t>
  </si>
  <si>
    <t>6200105 PC</t>
  </si>
  <si>
    <t>Vyspravení povrchu po demonáži stáv.oplechování, vysutých říms a parapetů</t>
  </si>
  <si>
    <t>komplet</t>
  </si>
  <si>
    <t>Vlastní</t>
  </si>
  <si>
    <t>Indiv</t>
  </si>
  <si>
    <t>941941031R00</t>
  </si>
  <si>
    <t>Montáž lešení leh.řad.s podlahami,š.do 1 m, H 10 m</t>
  </si>
  <si>
    <t>Severní fasáda : (9+2+9+10)*8</t>
  </si>
  <si>
    <t>Východní fasáda : 23*8</t>
  </si>
  <si>
    <t>941941831R00</t>
  </si>
  <si>
    <t>Demontáž lešení leh.řad.s podlahami,š.1 m, H 10 m</t>
  </si>
  <si>
    <t>Odkaz na mn. položky pořadí 15 : 424,00000</t>
  </si>
  <si>
    <t>944944011R00</t>
  </si>
  <si>
    <t>Montáž ochranné sítě z umělých vláken</t>
  </si>
  <si>
    <t>944944081R00</t>
  </si>
  <si>
    <t>Demontáž ochranné sítě z umělých vláken</t>
  </si>
  <si>
    <t>944945012R00</t>
  </si>
  <si>
    <t>Montáž záchytné stříšky H 4,5 m, šířky do 2 m</t>
  </si>
  <si>
    <t>vchod do restaurace : 2</t>
  </si>
  <si>
    <t>944945812R00</t>
  </si>
  <si>
    <t>Demontáž záchytné stříšky H 4,5 m, šířky do 2 m</t>
  </si>
  <si>
    <t>978015291R00</t>
  </si>
  <si>
    <t>Otlučení omítek vnějších MVC v složit.1-4 do 100 %</t>
  </si>
  <si>
    <t xml:space="preserve">'úprava "B": : </t>
  </si>
  <si>
    <t>999281108R00</t>
  </si>
  <si>
    <t>Přesun hmot pro opravy a údržbu do výšky 12 m</t>
  </si>
  <si>
    <t>t</t>
  </si>
  <si>
    <t>Přesun hmot</t>
  </si>
  <si>
    <t>POL7_</t>
  </si>
  <si>
    <t>764231220R00</t>
  </si>
  <si>
    <t>Lemování z Cu plechu zdí, rš 250 mm</t>
  </si>
  <si>
    <t>5/K - východní fasáda : 23,34-0,8</t>
  </si>
  <si>
    <t>764231230R00</t>
  </si>
  <si>
    <t>Lemování z Cu plechu zdí, rš 330 mm</t>
  </si>
  <si>
    <t>6/K - západní fasáda : 4,45</t>
  </si>
  <si>
    <t>764510250R00</t>
  </si>
  <si>
    <t>Oplechování parapetů včetně rohů z Cu, rš 330 mm</t>
  </si>
  <si>
    <t>9/K : 1,2*(7+2)</t>
  </si>
  <si>
    <t>764510280R00</t>
  </si>
  <si>
    <t>Oplechování parapetů včetně rohů z Cu, rš 600 mm</t>
  </si>
  <si>
    <t>3/K : (1,5+1,05+1,05+0,85)*1,1</t>
  </si>
  <si>
    <t>4/K : 1,06*2</t>
  </si>
  <si>
    <t>764554202R00</t>
  </si>
  <si>
    <t>Odpadní trouby z Cu plechu, kruhové, D 100 mm</t>
  </si>
  <si>
    <t>14/K : 9</t>
  </si>
  <si>
    <t>764331830R00</t>
  </si>
  <si>
    <t>Demontáž lemování zdí, rš 250 a 330 mm, do 30°</t>
  </si>
  <si>
    <t>Odkaz na mn. položky pořadí 23 : 22,54000</t>
  </si>
  <si>
    <t>764410850R00</t>
  </si>
  <si>
    <t>Demontáž oplechování parapetů,rš od 100 do 330 mm</t>
  </si>
  <si>
    <t>Odkaz na mn. položky pořadí 25 : 10,80000</t>
  </si>
  <si>
    <t>764410880R00</t>
  </si>
  <si>
    <t>Demontáž oplechování parapetů,rš od 400 do 600 mm</t>
  </si>
  <si>
    <t>Odkaz na mn. položky pořadí 26 : 7,01500</t>
  </si>
  <si>
    <t>764454801R00</t>
  </si>
  <si>
    <t>Demontáž odpadních trub kruhových,D 75 a 100 mm</t>
  </si>
  <si>
    <t>POL1_7</t>
  </si>
  <si>
    <t>Odkaz na mn. položky pořadí 27 : 9,00000</t>
  </si>
  <si>
    <t>764554292R02</t>
  </si>
  <si>
    <t>Zděř Cu kruhové vč. zděře DN100 dodávka a montáž</t>
  </si>
  <si>
    <t xml:space="preserve">ks    </t>
  </si>
  <si>
    <t>15/K : 5</t>
  </si>
  <si>
    <t>764554293R02</t>
  </si>
  <si>
    <t>Koleno Cu kruhového vč. kolena, DN 100 dodávka a montáž</t>
  </si>
  <si>
    <t>16/K : 2</t>
  </si>
  <si>
    <t>998764102R00</t>
  </si>
  <si>
    <t>Přesun hmot pro klempířské konstr., výšky do 12 m</t>
  </si>
  <si>
    <t>765311860R00</t>
  </si>
  <si>
    <t>Demontáž krytiny bobrovky, zvětralá malta, do suti</t>
  </si>
  <si>
    <t>2,45*0,4</t>
  </si>
  <si>
    <t>765318861R00</t>
  </si>
  <si>
    <t>Demontáž krytiny z hřebenáčů, zvětr.malta, do suti</t>
  </si>
  <si>
    <t>765319112R00</t>
  </si>
  <si>
    <t>Montáž krytiny z bobrovky střech jedn. do malty</t>
  </si>
  <si>
    <t>Odkaz na mn. položky pořadí 35 : 0,98000</t>
  </si>
  <si>
    <t>765319911R00</t>
  </si>
  <si>
    <t>Přiřezání a uchycení jednostranně bobrovek, rovné</t>
  </si>
  <si>
    <t>765311534RT1</t>
  </si>
  <si>
    <t>Hřeben bobrovkai, do malty s použitím suché maltové směsi</t>
  </si>
  <si>
    <t>59660010R</t>
  </si>
  <si>
    <t>Bobrovka segmentový řez režná základní</t>
  </si>
  <si>
    <t>kus</t>
  </si>
  <si>
    <t>SPCM</t>
  </si>
  <si>
    <t>RTS 20/ I</t>
  </si>
  <si>
    <t>Specifikace</t>
  </si>
  <si>
    <t>POL3_</t>
  </si>
  <si>
    <t>Bobrovka : 36</t>
  </si>
  <si>
    <t>998765102R00</t>
  </si>
  <si>
    <t>Přesun hmot pro krytiny tvrdé, výšky do 12 m</t>
  </si>
  <si>
    <t>7660100 PC</t>
  </si>
  <si>
    <t>Poznámka k ocenění truhlářských výrobků:</t>
  </si>
  <si>
    <t xml:space="preserve">Stávající repasované výrobky jsou oceněny:	 : </t>
  </si>
  <si>
    <t xml:space="preserve">včetně případné demontáže před repasí : </t>
  </si>
  <si>
    <t xml:space="preserve">a zpětné montáže. Podrobný popis je uveden ve : </t>
  </si>
  <si>
    <t xml:space="preserve">výpise truhlářských výrobků. : </t>
  </si>
  <si>
    <t xml:space="preserve">Ostatní výrobky jsou oceněny jako kompletizované : </t>
  </si>
  <si>
    <t xml:space="preserve">tzn. vč. dodávky a montáže na určené místo realizace : </t>
  </si>
  <si>
    <t>7660105 PC</t>
  </si>
  <si>
    <t xml:space="preserve">20/T Okno rozm.1500x650mm </t>
  </si>
  <si>
    <t>Kompletní repase viz. Výpis truhlářských výrobků</t>
  </si>
  <si>
    <t xml:space="preserve">Stávající okno zdvojené dvoukřídlové - kompletní repase: : </t>
  </si>
  <si>
    <t xml:space="preserve">opálit stávající nátěry, vyspravit truhlářsky, opravit nebo vyměnit kování - závěsy, kliky se štíty. Opravit zasklení - tmelení.: : </t>
  </si>
  <si>
    <t xml:space="preserve">2x nátěr lazurovacím lakem dle původního provedení - dub: : </t>
  </si>
  <si>
    <t>7660106 PC</t>
  </si>
  <si>
    <t>21/T Okno rozm.1050x900mm</t>
  </si>
  <si>
    <t xml:space="preserve">Stávající okno zdvojené jednoukřídlové - kompletní repase: : </t>
  </si>
  <si>
    <t xml:space="preserve">opálit stávající nátěry, vyspravit truhlářsky, opravit nebo vyměnit kování - závěsy, kliky se štíty. Opravit zasklení - tmelení: : </t>
  </si>
  <si>
    <t>2</t>
  </si>
  <si>
    <t>7660107 PC</t>
  </si>
  <si>
    <t>22/T Okno rozm. 850x850mm</t>
  </si>
  <si>
    <t xml:space="preserve">Stávající okno zdvojené jednokřídlové - kompletní repase: : </t>
  </si>
  <si>
    <t>7660108 PC</t>
  </si>
  <si>
    <t xml:space="preserve">23/T Okno rozm.850x1000mm </t>
  </si>
  <si>
    <t xml:space="preserve"> Nové okno zdvojené jednokřídlové - replika dle 22/T: : </t>
  </si>
  <si>
    <t>2x nátěr lazurovacím lakem dle původního provedení - dub: : 1</t>
  </si>
  <si>
    <t>7660109.PC</t>
  </si>
  <si>
    <t xml:space="preserve">26/T Dveře venkovní rozm.stáv.otvoru 950x1800mm </t>
  </si>
  <si>
    <t>ks</t>
  </si>
  <si>
    <t xml:space="preserve">Stávající dveře venkovní dřevěné otevíravé jednokřídlové v rámové zárubni masivní - kompletní repase: : </t>
  </si>
  <si>
    <t xml:space="preserve">opálit stávající nátěry, vyspravit truhlářsky, opravit nebo vyměnit kování - závěsy, kliky se štíty, nový zámek vložkový: : </t>
  </si>
  <si>
    <t>7660110 PC</t>
  </si>
  <si>
    <t xml:space="preserve">27/T Dveře venkovní rozm.stáv.otvoru 1450x2950mm </t>
  </si>
  <si>
    <t xml:space="preserve">Stávající dveře venkovní dřevěné ven otevíravé jednokřídlové masivní  s nadsvětlíkem v rámové zárubni - kompletní repase: : </t>
  </si>
  <si>
    <t>7660124 PC</t>
  </si>
  <si>
    <t xml:space="preserve">59/T Okno rozm.1150x1350mm </t>
  </si>
  <si>
    <t xml:space="preserve">Stávající okno dvojité dvoukřídlové - kompletní repase: : </t>
  </si>
  <si>
    <t xml:space="preserve">Dřevěné součásti vytmelit a vybrousit pod nátěry. : </t>
  </si>
  <si>
    <t xml:space="preserve">2x nátěr lazurovacím lakem vnitřní - bílá, venkovní - vínová dle stáv.provedení: : </t>
  </si>
  <si>
    <t>9</t>
  </si>
  <si>
    <t>998766202R00</t>
  </si>
  <si>
    <t>Přesun hmot pro truhlářské konstr., výšky do 12 m</t>
  </si>
  <si>
    <t>76701-00.PC</t>
  </si>
  <si>
    <t>Poznámka k ocenění zámečnických konstrukcí a zámečnických výrobků:</t>
  </si>
  <si>
    <t>Větrací mřížka kovová protidešťová se sítí proti hmyzu</t>
  </si>
  <si>
    <t xml:space="preserve">1. Všechny nové ocelové výrobky jsou oceněny včetně : </t>
  </si>
  <si>
    <t xml:space="preserve">dodávky a montáže v místě realizace.: : </t>
  </si>
  <si>
    <t xml:space="preserve">Vceně jsou zahrnuty i nátěry ocelových výrobků,: : </t>
  </si>
  <si>
    <t xml:space="preserve">jejich specifikace je uvedena ve výpisech zámeč.: : </t>
  </si>
  <si>
    <t xml:space="preserve">výrobků.: : </t>
  </si>
  <si>
    <t xml:space="preserve">2. Stávající kovové výrobky jako např. mříže atd.: : </t>
  </si>
  <si>
    <t xml:space="preserve">jsou oceněny včetně případné demontáže před repasí: : </t>
  </si>
  <si>
    <t xml:space="preserve">a zpětné montáže. Podrobný popis je uveden ve : : </t>
  </si>
  <si>
    <t xml:space="preserve">výpise zámečnických výrobků.: : </t>
  </si>
  <si>
    <t xml:space="preserve">3. Ostatní výrobky jsou oceněny jako kompletizované: : </t>
  </si>
  <si>
    <t xml:space="preserve">tzn. vč. dodávky a montáže na určené místo realizace.: : </t>
  </si>
  <si>
    <t>7670114 PC</t>
  </si>
  <si>
    <t>20/Z Mříž 1500 x 650</t>
  </si>
  <si>
    <t>Kompletní repase viz. Výpis zámečnických výrobků</t>
  </si>
  <si>
    <t xml:space="preserve">Stávající kovaná mříž z plných tyčí venkovní vsazená v ostění okna, pevná.: :  : </t>
  </si>
  <si>
    <t xml:space="preserve">Podrobný popis viz.výpis zámečnických výrobků: : </t>
  </si>
  <si>
    <t>7670115 PC</t>
  </si>
  <si>
    <t>21/Z Ventilační žaluzie 300/300 mm</t>
  </si>
  <si>
    <t xml:space="preserve">Protidešťová žaluzie venkovní kovová pozinkovaná se síťkou proti hmyzu: : </t>
  </si>
  <si>
    <t>3</t>
  </si>
  <si>
    <t>7670116 PC</t>
  </si>
  <si>
    <t>22/Z Mříž 1050/900 mm</t>
  </si>
  <si>
    <t xml:space="preserve">Stávající kovaná mříž z plných tyčí venkovní vsazená v ostění okna, pevná.: : </t>
  </si>
  <si>
    <t>7670117 PC</t>
  </si>
  <si>
    <t xml:space="preserve">23/Z Mříž 850/850 mm </t>
  </si>
  <si>
    <t>Repase dle výpisu zámečnických výrobků</t>
  </si>
  <si>
    <t>7670140 PC</t>
  </si>
  <si>
    <t xml:space="preserve">24/Z Žaluzie 400/400 mm </t>
  </si>
  <si>
    <t xml:space="preserve">Kovová ventilační žaluzie s výklopnými klapkami: : </t>
  </si>
  <si>
    <t xml:space="preserve">s rámem - kryt stávajících ventilátorů : : </t>
  </si>
  <si>
    <t>7670141 PC</t>
  </si>
  <si>
    <t xml:space="preserve">25/Z Mříž 850 x 1000 mm </t>
  </si>
  <si>
    <t xml:space="preserve">'Stávající kovaná mříž z plných tyčí venkovní vsazená v ostění okna, pevná.: : : </t>
  </si>
  <si>
    <t xml:space="preserve">Podrobný popis viz.výpis zámečnických výrobků: :  : </t>
  </si>
  <si>
    <t>998767202R00</t>
  </si>
  <si>
    <t>Přesun hmot pro zámečnické konstr., výšky do 12 m</t>
  </si>
  <si>
    <t>979087112R00</t>
  </si>
  <si>
    <t>Nakládání suti na dopravní prostředky</t>
  </si>
  <si>
    <t>Přesun suti</t>
  </si>
  <si>
    <t>POL8_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</si>
  <si>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</si>
  <si>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</si>
  <si>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</si>
  <si>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</si>
  <si>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</si>
  <si>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</si>
  <si>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</si>
  <si>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</si>
  <si>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</si>
  <si>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</si>
  <si>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</si>
  <si>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</si>
  <si>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</si>
  <si>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</si>
  <si>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</si>
  <si>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VRN</t>
  </si>
  <si>
    <t>POL99_8</t>
  </si>
  <si>
    <t>005121030R</t>
  </si>
  <si>
    <t>Odstranění zařízení staveniště</t>
  </si>
  <si>
    <t>SUM</t>
  </si>
  <si>
    <t>Poznámky uchazeče k zadání</t>
  </si>
  <si>
    <t>POPUZIV</t>
  </si>
  <si>
    <t>END</t>
  </si>
  <si>
    <t>Zídka u vstupu : 7*4</t>
  </si>
  <si>
    <t>Zídka u vstupu : 7*1</t>
  </si>
  <si>
    <t>Odkaz na mn. položky pořadí 2 : 7,00000</t>
  </si>
  <si>
    <t>Odkaz na mn. položky pořadí 1 : 28,00000</t>
  </si>
  <si>
    <t>52+7</t>
  </si>
  <si>
    <t>622474232RT1</t>
  </si>
  <si>
    <t>Omítka vnější štuková ze SMS.vrst,slož.3 postřik, jádrová omítka, vnější štuk 023</t>
  </si>
  <si>
    <t>Levá stěna pod parkovištěm : 8*3</t>
  </si>
  <si>
    <t>Ruční čištění ocelovým kartáčem,</t>
  </si>
  <si>
    <t>Odkaz na mn. položky pořadí 8 : 28,00000</t>
  </si>
  <si>
    <t>941941191RT3</t>
  </si>
  <si>
    <t>Příplatek za každý měsíc použití lešení k pol.1031 lešení pronajaté</t>
  </si>
  <si>
    <t>RTS 18/ I</t>
  </si>
  <si>
    <t>944944031R00</t>
  </si>
  <si>
    <t>Příplatek za každý měsíc použití sítí k pol. 4011</t>
  </si>
  <si>
    <t>2 měsíce : 2*424</t>
  </si>
  <si>
    <t>952901114R00</t>
  </si>
  <si>
    <t>Vyčištění budov o výšce podlaží nad 4 m</t>
  </si>
  <si>
    <t>Jižní a východní fasáda : (2,7+10,1+4,45+2,1+2,45+9,66+1,2)*2</t>
  </si>
  <si>
    <t>721242115R00</t>
  </si>
  <si>
    <t>Lapač střešních splavenin litinový DN 100</t>
  </si>
  <si>
    <t>721242803R00</t>
  </si>
  <si>
    <t>Demontáž lapače střešních splavenin DN 100</t>
  </si>
  <si>
    <t>721300932R00</t>
  </si>
  <si>
    <t>Pročištění připojovacího potrubí šikmého do DN 110</t>
  </si>
  <si>
    <t>721300942R00</t>
  </si>
  <si>
    <t>Pročistění lapačů střešních splavenin</t>
  </si>
  <si>
    <t>005124010R</t>
  </si>
  <si>
    <t>Koordinační činnost</t>
  </si>
  <si>
    <t>005211040R</t>
  </si>
  <si>
    <t xml:space="preserve">Užívání veřejných ploch a prostranství  </t>
  </si>
  <si>
    <t>MĚSTO UHERSKÝ BROD</t>
  </si>
  <si>
    <t>00291463</t>
  </si>
  <si>
    <t>Masarykovo nám.100</t>
  </si>
  <si>
    <t>68801 Uherský Brod</t>
  </si>
  <si>
    <t>Obnova Panského domu č. p. 77 (fasády, výplně otvorů) severní a II. etapa východní fasády</t>
  </si>
  <si>
    <t>Uznatelné náklady</t>
  </si>
  <si>
    <t>Neuznatelné náklady</t>
  </si>
  <si>
    <t>Omítka sanační soklová, ručně tloušťka vrstvy 30mm tloušťka vrstvy 30 mm</t>
  </si>
  <si>
    <t>(7+8)*3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</si>
</sst>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0" borderId="0" xfId="0" applyFont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sheetProtection password="DCC5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6" t="s">
        <v>4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2">
      <c r="A2" s="2"/>
      <c r="B2" s="77" t="s">
        <v>24</v>
      </c>
      <c r="C2" s="78"/>
      <c r="D2" s="79" t="s">
        <v>43</v>
      </c>
      <c r="E2" s="205" t="s">
        <v>44</v>
      </c>
      <c r="F2" s="206"/>
      <c r="G2" s="206"/>
      <c r="H2" s="206"/>
      <c r="I2" s="206"/>
      <c r="J2" s="207"/>
      <c r="O2" s="1"/>
    </row>
    <row r="3" spans="1:15" ht="27" hidden="1" customHeight="1" x14ac:dyDescent="0.2">
      <c r="A3" s="2"/>
      <c r="B3" s="80"/>
      <c r="C3" s="78"/>
      <c r="D3" s="81"/>
      <c r="E3" s="208"/>
      <c r="F3" s="209"/>
      <c r="G3" s="209"/>
      <c r="H3" s="209"/>
      <c r="I3" s="209"/>
      <c r="J3" s="210"/>
    </row>
    <row r="4" spans="1:15" ht="23.25" customHeight="1" x14ac:dyDescent="0.2">
      <c r="A4" s="2"/>
      <c r="B4" s="82"/>
      <c r="C4" s="83"/>
      <c r="D4" s="84"/>
      <c r="E4" s="218" t="s">
        <v>421</v>
      </c>
      <c r="F4" s="218"/>
      <c r="G4" s="218"/>
      <c r="H4" s="218"/>
      <c r="I4" s="218"/>
      <c r="J4" s="219"/>
    </row>
    <row r="5" spans="1:15" ht="24" customHeight="1" x14ac:dyDescent="0.2">
      <c r="A5" s="2"/>
      <c r="B5" s="31" t="s">
        <v>23</v>
      </c>
      <c r="D5" s="222" t="s">
        <v>417</v>
      </c>
      <c r="E5" s="223"/>
      <c r="F5" s="223"/>
      <c r="G5" s="223"/>
      <c r="H5" s="18" t="s">
        <v>42</v>
      </c>
      <c r="I5" s="194" t="s">
        <v>418</v>
      </c>
      <c r="J5" s="8"/>
    </row>
    <row r="6" spans="1:15" ht="15.75" customHeight="1" x14ac:dyDescent="0.2">
      <c r="A6" s="2"/>
      <c r="B6" s="28"/>
      <c r="C6" s="55"/>
      <c r="D6" s="224" t="s">
        <v>419</v>
      </c>
      <c r="E6" s="225"/>
      <c r="F6" s="225"/>
      <c r="G6" s="225"/>
      <c r="H6" s="18" t="s">
        <v>36</v>
      </c>
      <c r="I6" s="76"/>
      <c r="J6" s="8"/>
    </row>
    <row r="7" spans="1:15" ht="15.75" customHeight="1" x14ac:dyDescent="0.2">
      <c r="A7" s="2"/>
      <c r="B7" s="29"/>
      <c r="C7" s="56"/>
      <c r="D7" s="226" t="s">
        <v>420</v>
      </c>
      <c r="E7" s="227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2"/>
      <c r="E11" s="212"/>
      <c r="F11" s="212"/>
      <c r="G11" s="212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1"/>
      <c r="F15" s="211"/>
      <c r="G15" s="213"/>
      <c r="H15" s="213"/>
      <c r="I15" s="213" t="s">
        <v>31</v>
      </c>
      <c r="J15" s="21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SUMIF(F50:F64,A16,I50:I64)+SUMIF(F50:F64,"PSU",I50:I64)</f>
        <v>0</v>
      </c>
      <c r="J16" s="204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SUMIF(F50:F64,A17,I50:I64)</f>
        <v>0</v>
      </c>
      <c r="J17" s="204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SUMIF(F50:F64,A18,I50:I64)</f>
        <v>0</v>
      </c>
      <c r="J18" s="204"/>
    </row>
    <row r="19" spans="1:10" ht="23.25" customHeight="1" x14ac:dyDescent="0.2">
      <c r="A19" s="139" t="s">
        <v>82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SUMIF(F50:F64,A19,I50:I64)</f>
        <v>0</v>
      </c>
      <c r="J19" s="204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SUMIF(F50:F64,A20,I50:I64)</f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15"/>
      <c r="F21" s="216"/>
      <c r="G21" s="215"/>
      <c r="H21" s="216"/>
      <c r="I21" s="215">
        <f>SUM(I16:J20)</f>
        <v>0</v>
      </c>
      <c r="J21" s="23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1">
        <f>ZakladDPHSniVypocet</f>
        <v>0</v>
      </c>
      <c r="H23" s="232"/>
      <c r="I23" s="23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9">
        <f>A23</f>
        <v>0</v>
      </c>
      <c r="H24" s="230"/>
      <c r="I24" s="23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1">
        <f>ZakladDPHZaklVypocet</f>
        <v>0</v>
      </c>
      <c r="H25" s="232"/>
      <c r="I25" s="23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9">
        <f>A25</f>
        <v>0</v>
      </c>
      <c r="H26" s="200"/>
      <c r="I26" s="20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1">
        <f>CenaCelkem-(ZakladDPHSni+DPHSni+ZakladDPHZakl+DPHZakl)</f>
        <v>0</v>
      </c>
      <c r="H27" s="201"/>
      <c r="I27" s="201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35">
        <f>ZakladDPHSniVypocet+ZakladDPHZaklVypocet</f>
        <v>0</v>
      </c>
      <c r="H28" s="235"/>
      <c r="I28" s="235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34">
        <f>A27</f>
        <v>0</v>
      </c>
      <c r="H29" s="234"/>
      <c r="I29" s="234"/>
      <c r="J29" s="120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6"/>
      <c r="E34" s="237"/>
      <c r="G34" s="238"/>
      <c r="H34" s="239"/>
      <c r="I34" s="239"/>
      <c r="J34" s="25"/>
    </row>
    <row r="35" spans="1:10" ht="12.75" customHeight="1" x14ac:dyDescent="0.2">
      <c r="A35" s="2"/>
      <c r="B35" s="2"/>
      <c r="D35" s="228" t="s">
        <v>2</v>
      </c>
      <c r="E35" s="22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45</v>
      </c>
      <c r="C39" s="240"/>
      <c r="D39" s="240"/>
      <c r="E39" s="240"/>
      <c r="F39" s="100">
        <f>'001 001 Pol'!AE239+'001 002 Pol'!AE62</f>
        <v>0</v>
      </c>
      <c r="G39" s="101">
        <f>'001 001 Pol'!AF239+'001 002 Pol'!AF62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9">
        <v>2</v>
      </c>
      <c r="B40" s="104" t="s">
        <v>46</v>
      </c>
      <c r="C40" s="241" t="s">
        <v>47</v>
      </c>
      <c r="D40" s="241"/>
      <c r="E40" s="241"/>
      <c r="F40" s="105">
        <f>'001 001 Pol'!AE239+'001 002 Pol'!AE62</f>
        <v>0</v>
      </c>
      <c r="G40" s="106">
        <f>'001 001 Pol'!AF239+'001 002 Pol'!AF62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customHeight="1" x14ac:dyDescent="0.2">
      <c r="A41" s="89">
        <v>3</v>
      </c>
      <c r="B41" s="108" t="s">
        <v>46</v>
      </c>
      <c r="C41" s="240" t="s">
        <v>48</v>
      </c>
      <c r="D41" s="240"/>
      <c r="E41" s="240"/>
      <c r="F41" s="109">
        <f>'001 001 Pol'!AE239</f>
        <v>0</v>
      </c>
      <c r="G41" s="102">
        <f>'001 001 Pol'!AF239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9">
        <v>3</v>
      </c>
      <c r="B42" s="108" t="s">
        <v>49</v>
      </c>
      <c r="C42" s="240" t="s">
        <v>50</v>
      </c>
      <c r="D42" s="240"/>
      <c r="E42" s="240"/>
      <c r="F42" s="109">
        <f>'001 002 Pol'!AE62</f>
        <v>0</v>
      </c>
      <c r="G42" s="102">
        <f>'001 002 Pol'!AF62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9"/>
      <c r="B43" s="242" t="s">
        <v>51</v>
      </c>
      <c r="C43" s="243"/>
      <c r="D43" s="243"/>
      <c r="E43" s="244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53</v>
      </c>
    </row>
    <row r="49" spans="1:10" ht="25.5" customHeight="1" x14ac:dyDescent="0.2">
      <c r="A49" s="123"/>
      <c r="B49" s="126" t="s">
        <v>18</v>
      </c>
      <c r="C49" s="126" t="s">
        <v>6</v>
      </c>
      <c r="D49" s="127"/>
      <c r="E49" s="127"/>
      <c r="F49" s="128" t="s">
        <v>54</v>
      </c>
      <c r="G49" s="128"/>
      <c r="H49" s="128"/>
      <c r="I49" s="128" t="s">
        <v>31</v>
      </c>
      <c r="J49" s="128" t="s">
        <v>0</v>
      </c>
    </row>
    <row r="50" spans="1:10" ht="36.75" customHeight="1" x14ac:dyDescent="0.2">
      <c r="A50" s="124"/>
      <c r="B50" s="129" t="s">
        <v>55</v>
      </c>
      <c r="C50" s="245" t="s">
        <v>56</v>
      </c>
      <c r="D50" s="246"/>
      <c r="E50" s="246"/>
      <c r="F50" s="135" t="s">
        <v>26</v>
      </c>
      <c r="G50" s="136"/>
      <c r="H50" s="136"/>
      <c r="I50" s="136">
        <f>'001 001 Pol'!G8</f>
        <v>0</v>
      </c>
      <c r="J50" s="133" t="str">
        <f>IF(I65=0,"",I50/I65*100)</f>
        <v/>
      </c>
    </row>
    <row r="51" spans="1:10" ht="36.75" customHeight="1" x14ac:dyDescent="0.2">
      <c r="A51" s="124"/>
      <c r="B51" s="129" t="s">
        <v>57</v>
      </c>
      <c r="C51" s="245" t="s">
        <v>58</v>
      </c>
      <c r="D51" s="246"/>
      <c r="E51" s="246"/>
      <c r="F51" s="135" t="s">
        <v>26</v>
      </c>
      <c r="G51" s="136"/>
      <c r="H51" s="136"/>
      <c r="I51" s="136">
        <f>'001 001 Pol'!G13</f>
        <v>0</v>
      </c>
      <c r="J51" s="133" t="str">
        <f>IF(I65=0,"",I51/I65*100)</f>
        <v/>
      </c>
    </row>
    <row r="52" spans="1:10" ht="36.75" customHeight="1" x14ac:dyDescent="0.2">
      <c r="A52" s="124"/>
      <c r="B52" s="129" t="s">
        <v>59</v>
      </c>
      <c r="C52" s="245" t="s">
        <v>60</v>
      </c>
      <c r="D52" s="246"/>
      <c r="E52" s="246"/>
      <c r="F52" s="135" t="s">
        <v>26</v>
      </c>
      <c r="G52" s="136"/>
      <c r="H52" s="136"/>
      <c r="I52" s="136">
        <f>'001 001 Pol'!G21+'001 002 Pol'!G8</f>
        <v>0</v>
      </c>
      <c r="J52" s="133" t="str">
        <f>IF(I65=0,"",I52/I65*100)</f>
        <v/>
      </c>
    </row>
    <row r="53" spans="1:10" ht="36.75" customHeight="1" x14ac:dyDescent="0.2">
      <c r="A53" s="124"/>
      <c r="B53" s="129" t="s">
        <v>61</v>
      </c>
      <c r="C53" s="245" t="s">
        <v>62</v>
      </c>
      <c r="D53" s="246"/>
      <c r="E53" s="246"/>
      <c r="F53" s="135" t="s">
        <v>26</v>
      </c>
      <c r="G53" s="136"/>
      <c r="H53" s="136"/>
      <c r="I53" s="136">
        <f>'001 001 Pol'!G79+'001 002 Pol'!G31</f>
        <v>0</v>
      </c>
      <c r="J53" s="133" t="str">
        <f>IF(I65=0,"",I53/I65*100)</f>
        <v/>
      </c>
    </row>
    <row r="54" spans="1:10" ht="36.75" customHeight="1" x14ac:dyDescent="0.2">
      <c r="A54" s="124"/>
      <c r="B54" s="129" t="s">
        <v>63</v>
      </c>
      <c r="C54" s="245" t="s">
        <v>64</v>
      </c>
      <c r="D54" s="246"/>
      <c r="E54" s="246"/>
      <c r="F54" s="135" t="s">
        <v>26</v>
      </c>
      <c r="G54" s="136"/>
      <c r="H54" s="136"/>
      <c r="I54" s="136">
        <f>'001 002 Pol'!G36</f>
        <v>0</v>
      </c>
      <c r="J54" s="133" t="str">
        <f>IF(I65=0,"",I54/I65*100)</f>
        <v/>
      </c>
    </row>
    <row r="55" spans="1:10" ht="36.75" customHeight="1" x14ac:dyDescent="0.2">
      <c r="A55" s="124"/>
      <c r="B55" s="129" t="s">
        <v>65</v>
      </c>
      <c r="C55" s="245" t="s">
        <v>66</v>
      </c>
      <c r="D55" s="246"/>
      <c r="E55" s="246"/>
      <c r="F55" s="135" t="s">
        <v>26</v>
      </c>
      <c r="G55" s="136"/>
      <c r="H55" s="136"/>
      <c r="I55" s="136">
        <f>'001 001 Pol'!G92+'001 002 Pol'!G39</f>
        <v>0</v>
      </c>
      <c r="J55" s="133" t="str">
        <f>IF(I65=0,"",I55/I65*100)</f>
        <v/>
      </c>
    </row>
    <row r="56" spans="1:10" ht="36.75" customHeight="1" x14ac:dyDescent="0.2">
      <c r="A56" s="124"/>
      <c r="B56" s="129" t="s">
        <v>67</v>
      </c>
      <c r="C56" s="245" t="s">
        <v>68</v>
      </c>
      <c r="D56" s="246"/>
      <c r="E56" s="246"/>
      <c r="F56" s="135" t="s">
        <v>26</v>
      </c>
      <c r="G56" s="136"/>
      <c r="H56" s="136"/>
      <c r="I56" s="136">
        <f>'001 001 Pol'!G96+'001 002 Pol'!G42</f>
        <v>0</v>
      </c>
      <c r="J56" s="133" t="str">
        <f>IF(I65=0,"",I56/I65*100)</f>
        <v/>
      </c>
    </row>
    <row r="57" spans="1:10" ht="36.75" customHeight="1" x14ac:dyDescent="0.2">
      <c r="A57" s="124"/>
      <c r="B57" s="129" t="s">
        <v>69</v>
      </c>
      <c r="C57" s="245" t="s">
        <v>70</v>
      </c>
      <c r="D57" s="246"/>
      <c r="E57" s="246"/>
      <c r="F57" s="135" t="s">
        <v>27</v>
      </c>
      <c r="G57" s="136"/>
      <c r="H57" s="136"/>
      <c r="I57" s="136">
        <f>'001 002 Pol'!G44</f>
        <v>0</v>
      </c>
      <c r="J57" s="133" t="str">
        <f>IF(I65=0,"",I57/I65*100)</f>
        <v/>
      </c>
    </row>
    <row r="58" spans="1:10" ht="36.75" customHeight="1" x14ac:dyDescent="0.2">
      <c r="A58" s="124"/>
      <c r="B58" s="129" t="s">
        <v>71</v>
      </c>
      <c r="C58" s="245" t="s">
        <v>72</v>
      </c>
      <c r="D58" s="246"/>
      <c r="E58" s="246"/>
      <c r="F58" s="135" t="s">
        <v>27</v>
      </c>
      <c r="G58" s="136"/>
      <c r="H58" s="136"/>
      <c r="I58" s="136">
        <f>'001 001 Pol'!G98</f>
        <v>0</v>
      </c>
      <c r="J58" s="133" t="str">
        <f>IF(I65=0,"",I58/I65*100)</f>
        <v/>
      </c>
    </row>
    <row r="59" spans="1:10" ht="36.75" customHeight="1" x14ac:dyDescent="0.2">
      <c r="A59" s="124"/>
      <c r="B59" s="129" t="s">
        <v>73</v>
      </c>
      <c r="C59" s="245" t="s">
        <v>74</v>
      </c>
      <c r="D59" s="246"/>
      <c r="E59" s="246"/>
      <c r="F59" s="135" t="s">
        <v>27</v>
      </c>
      <c r="G59" s="136"/>
      <c r="H59" s="136"/>
      <c r="I59" s="136">
        <f>'001 001 Pol'!G123</f>
        <v>0</v>
      </c>
      <c r="J59" s="133" t="str">
        <f>IF(I65=0,"",I59/I65*100)</f>
        <v/>
      </c>
    </row>
    <row r="60" spans="1:10" ht="36.75" customHeight="1" x14ac:dyDescent="0.2">
      <c r="A60" s="124"/>
      <c r="B60" s="129" t="s">
        <v>75</v>
      </c>
      <c r="C60" s="245" t="s">
        <v>76</v>
      </c>
      <c r="D60" s="246"/>
      <c r="E60" s="246"/>
      <c r="F60" s="135" t="s">
        <v>27</v>
      </c>
      <c r="G60" s="136"/>
      <c r="H60" s="136"/>
      <c r="I60" s="136">
        <f>'001 001 Pol'!G134</f>
        <v>0</v>
      </c>
      <c r="J60" s="133" t="str">
        <f>IF(I65=0,"",I60/I65*100)</f>
        <v/>
      </c>
    </row>
    <row r="61" spans="1:10" ht="36.75" customHeight="1" x14ac:dyDescent="0.2">
      <c r="A61" s="124"/>
      <c r="B61" s="129" t="s">
        <v>77</v>
      </c>
      <c r="C61" s="245" t="s">
        <v>78</v>
      </c>
      <c r="D61" s="246"/>
      <c r="E61" s="246"/>
      <c r="F61" s="135" t="s">
        <v>27</v>
      </c>
      <c r="G61" s="136"/>
      <c r="H61" s="136"/>
      <c r="I61" s="136">
        <f>'001 001 Pol'!G183</f>
        <v>0</v>
      </c>
      <c r="J61" s="133" t="str">
        <f>IF(I65=0,"",I61/I65*100)</f>
        <v/>
      </c>
    </row>
    <row r="62" spans="1:10" ht="36.75" customHeight="1" x14ac:dyDescent="0.2">
      <c r="A62" s="124"/>
      <c r="B62" s="129" t="s">
        <v>79</v>
      </c>
      <c r="C62" s="245" t="s">
        <v>80</v>
      </c>
      <c r="D62" s="246"/>
      <c r="E62" s="246"/>
      <c r="F62" s="135" t="s">
        <v>81</v>
      </c>
      <c r="G62" s="136"/>
      <c r="H62" s="136"/>
      <c r="I62" s="136">
        <f>'001 001 Pol'!G227+'001 002 Pol'!G49</f>
        <v>0</v>
      </c>
      <c r="J62" s="133" t="str">
        <f>IF(I65=0,"",I62/I65*100)</f>
        <v/>
      </c>
    </row>
    <row r="63" spans="1:10" ht="36.75" customHeight="1" x14ac:dyDescent="0.2">
      <c r="A63" s="124"/>
      <c r="B63" s="129" t="s">
        <v>82</v>
      </c>
      <c r="C63" s="245" t="s">
        <v>29</v>
      </c>
      <c r="D63" s="246"/>
      <c r="E63" s="246"/>
      <c r="F63" s="135" t="s">
        <v>82</v>
      </c>
      <c r="G63" s="136"/>
      <c r="H63" s="136"/>
      <c r="I63" s="136">
        <f>'001 001 Pol'!G235+'001 002 Pol'!G57</f>
        <v>0</v>
      </c>
      <c r="J63" s="133" t="str">
        <f>IF(I65=0,"",I63/I65*100)</f>
        <v/>
      </c>
    </row>
    <row r="64" spans="1:10" ht="36.75" customHeight="1" x14ac:dyDescent="0.2">
      <c r="A64" s="124"/>
      <c r="B64" s="129" t="s">
        <v>83</v>
      </c>
      <c r="C64" s="245" t="s">
        <v>30</v>
      </c>
      <c r="D64" s="246"/>
      <c r="E64" s="246"/>
      <c r="F64" s="135" t="s">
        <v>83</v>
      </c>
      <c r="G64" s="136"/>
      <c r="H64" s="136"/>
      <c r="I64" s="136">
        <f>'001 002 Pol'!G59</f>
        <v>0</v>
      </c>
      <c r="J64" s="133" t="str">
        <f>IF(I65=0,"",I64/I65*100)</f>
        <v/>
      </c>
    </row>
    <row r="65" spans="1:10" ht="25.5" customHeight="1" x14ac:dyDescent="0.2">
      <c r="A65" s="125"/>
      <c r="B65" s="130" t="s">
        <v>1</v>
      </c>
      <c r="C65" s="131"/>
      <c r="D65" s="132"/>
      <c r="E65" s="132"/>
      <c r="F65" s="137"/>
      <c r="G65" s="138"/>
      <c r="H65" s="138"/>
      <c r="I65" s="138">
        <f>SUM(I50:I64)</f>
        <v>0</v>
      </c>
      <c r="J65" s="134">
        <f>SUM(J50:J64)</f>
        <v>0</v>
      </c>
    </row>
    <row r="66" spans="1:10" x14ac:dyDescent="0.2">
      <c r="F66" s="87"/>
      <c r="G66" s="87"/>
      <c r="H66" s="87"/>
      <c r="I66" s="87"/>
      <c r="J66" s="88"/>
    </row>
    <row r="67" spans="1:10" x14ac:dyDescent="0.2">
      <c r="F67" s="87"/>
      <c r="G67" s="87"/>
      <c r="H67" s="87"/>
      <c r="I67" s="87"/>
      <c r="J67" s="88"/>
    </row>
    <row r="68" spans="1:10" x14ac:dyDescent="0.2">
      <c r="F68" s="87"/>
      <c r="G68" s="87"/>
      <c r="H68" s="87"/>
      <c r="I68" s="87"/>
      <c r="J68" s="88"/>
    </row>
  </sheetData>
  <sheetProtection password="DCC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8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9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10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7" t="s">
        <v>7</v>
      </c>
      <c r="B1" s="267"/>
      <c r="C1" s="267"/>
      <c r="D1" s="267"/>
      <c r="E1" s="267"/>
      <c r="F1" s="267"/>
      <c r="G1" s="267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68" t="s">
        <v>44</v>
      </c>
      <c r="D2" s="269"/>
      <c r="E2" s="269"/>
      <c r="F2" s="269"/>
      <c r="G2" s="270"/>
      <c r="AG2" t="s">
        <v>85</v>
      </c>
    </row>
    <row r="3" spans="1:60" ht="24.95" customHeight="1" x14ac:dyDescent="0.2">
      <c r="A3" s="140" t="s">
        <v>9</v>
      </c>
      <c r="B3" s="49" t="s">
        <v>46</v>
      </c>
      <c r="C3" s="268" t="s">
        <v>421</v>
      </c>
      <c r="D3" s="269"/>
      <c r="E3" s="269"/>
      <c r="F3" s="269"/>
      <c r="G3" s="270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46</v>
      </c>
      <c r="C4" s="271" t="s">
        <v>422</v>
      </c>
      <c r="D4" s="272"/>
      <c r="E4" s="272"/>
      <c r="F4" s="272"/>
      <c r="G4" s="273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5" t="s">
        <v>109</v>
      </c>
      <c r="B8" s="166" t="s">
        <v>55</v>
      </c>
      <c r="C8" s="185" t="s">
        <v>56</v>
      </c>
      <c r="D8" s="167"/>
      <c r="E8" s="168"/>
      <c r="F8" s="169"/>
      <c r="G8" s="170">
        <f>SUMIF(AG9:AG12,"&lt;&gt;NOR",G9:G12)</f>
        <v>0</v>
      </c>
      <c r="H8" s="164"/>
      <c r="I8" s="164">
        <f>SUM(I9:I12)</f>
        <v>0</v>
      </c>
      <c r="J8" s="164"/>
      <c r="K8" s="164">
        <f>SUM(K9:K12)</f>
        <v>0</v>
      </c>
      <c r="L8" s="164"/>
      <c r="M8" s="164">
        <f>SUM(M9:M12)</f>
        <v>0</v>
      </c>
      <c r="N8" s="164"/>
      <c r="O8" s="164">
        <f>SUM(O9:O12)</f>
        <v>0</v>
      </c>
      <c r="P8" s="164"/>
      <c r="Q8" s="164">
        <f>SUM(Q9:Q12)</f>
        <v>0</v>
      </c>
      <c r="R8" s="164"/>
      <c r="S8" s="164"/>
      <c r="T8" s="164"/>
      <c r="U8" s="164"/>
      <c r="V8" s="164">
        <f>SUM(V9:V12)</f>
        <v>0.87</v>
      </c>
      <c r="W8" s="164"/>
      <c r="X8" s="164"/>
      <c r="AG8" t="s">
        <v>110</v>
      </c>
    </row>
    <row r="9" spans="1:60" outlineLevel="1" x14ac:dyDescent="0.2">
      <c r="A9" s="171">
        <v>1</v>
      </c>
      <c r="B9" s="172" t="s">
        <v>111</v>
      </c>
      <c r="C9" s="186" t="s">
        <v>112</v>
      </c>
      <c r="D9" s="173" t="s">
        <v>113</v>
      </c>
      <c r="E9" s="174">
        <v>0.15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114</v>
      </c>
      <c r="T9" s="158" t="s">
        <v>115</v>
      </c>
      <c r="U9" s="158">
        <v>4.66</v>
      </c>
      <c r="V9" s="158">
        <f>ROUND(E9*U9,2)</f>
        <v>0.7</v>
      </c>
      <c r="W9" s="158"/>
      <c r="X9" s="158" t="s">
        <v>116</v>
      </c>
      <c r="Y9" s="148"/>
      <c r="Z9" s="148"/>
      <c r="AA9" s="148"/>
      <c r="AB9" s="148"/>
      <c r="AC9" s="148"/>
      <c r="AD9" s="148"/>
      <c r="AE9" s="148"/>
      <c r="AF9" s="148"/>
      <c r="AG9" s="148" t="s">
        <v>117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7" t="s">
        <v>118</v>
      </c>
      <c r="D10" s="160"/>
      <c r="E10" s="161">
        <v>0.15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119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1">
        <v>2</v>
      </c>
      <c r="B11" s="172" t="s">
        <v>120</v>
      </c>
      <c r="C11" s="186" t="s">
        <v>121</v>
      </c>
      <c r="D11" s="173" t="s">
        <v>113</v>
      </c>
      <c r="E11" s="174">
        <v>0.15</v>
      </c>
      <c r="F11" s="175"/>
      <c r="G11" s="176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8"/>
      <c r="S11" s="158" t="s">
        <v>114</v>
      </c>
      <c r="T11" s="158" t="s">
        <v>115</v>
      </c>
      <c r="U11" s="158">
        <v>1.1499999999999999</v>
      </c>
      <c r="V11" s="158">
        <f>ROUND(E11*U11,2)</f>
        <v>0.17</v>
      </c>
      <c r="W11" s="158"/>
      <c r="X11" s="158" t="s">
        <v>116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117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122</v>
      </c>
      <c r="D12" s="160"/>
      <c r="E12" s="161">
        <v>0.15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119</v>
      </c>
      <c r="AH12" s="148">
        <v>5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5" t="s">
        <v>109</v>
      </c>
      <c r="B13" s="166" t="s">
        <v>57</v>
      </c>
      <c r="C13" s="185" t="s">
        <v>58</v>
      </c>
      <c r="D13" s="167"/>
      <c r="E13" s="168"/>
      <c r="F13" s="169"/>
      <c r="G13" s="170">
        <f>SUMIF(AG14:AG20,"&lt;&gt;NOR",G14:G20)</f>
        <v>0</v>
      </c>
      <c r="H13" s="164"/>
      <c r="I13" s="164">
        <f>SUM(I14:I20)</f>
        <v>0</v>
      </c>
      <c r="J13" s="164"/>
      <c r="K13" s="164">
        <f>SUM(K14:K20)</f>
        <v>0</v>
      </c>
      <c r="L13" s="164"/>
      <c r="M13" s="164">
        <f>SUM(M14:M20)</f>
        <v>0</v>
      </c>
      <c r="N13" s="164"/>
      <c r="O13" s="164">
        <f>SUM(O14:O20)</f>
        <v>0</v>
      </c>
      <c r="P13" s="164"/>
      <c r="Q13" s="164">
        <f>SUM(Q14:Q20)</f>
        <v>0</v>
      </c>
      <c r="R13" s="164"/>
      <c r="S13" s="164"/>
      <c r="T13" s="164"/>
      <c r="U13" s="164"/>
      <c r="V13" s="164">
        <f>SUM(V14:V20)</f>
        <v>1.44</v>
      </c>
      <c r="W13" s="164"/>
      <c r="X13" s="164"/>
      <c r="AG13" t="s">
        <v>110</v>
      </c>
    </row>
    <row r="14" spans="1:60" outlineLevel="1" x14ac:dyDescent="0.2">
      <c r="A14" s="171">
        <v>3</v>
      </c>
      <c r="B14" s="172" t="s">
        <v>123</v>
      </c>
      <c r="C14" s="186" t="s">
        <v>124</v>
      </c>
      <c r="D14" s="173" t="s">
        <v>125</v>
      </c>
      <c r="E14" s="174">
        <v>18.010000000000002</v>
      </c>
      <c r="F14" s="175"/>
      <c r="G14" s="176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21</v>
      </c>
      <c r="M14" s="158">
        <f>G14*(1+L14/100)</f>
        <v>0</v>
      </c>
      <c r="N14" s="158">
        <v>4.0000000000000003E-5</v>
      </c>
      <c r="O14" s="158">
        <f>ROUND(E14*N14,2)</f>
        <v>0</v>
      </c>
      <c r="P14" s="158">
        <v>0</v>
      </c>
      <c r="Q14" s="158">
        <f>ROUND(E14*P14,2)</f>
        <v>0</v>
      </c>
      <c r="R14" s="158"/>
      <c r="S14" s="158" t="s">
        <v>114</v>
      </c>
      <c r="T14" s="158" t="s">
        <v>115</v>
      </c>
      <c r="U14" s="158">
        <v>0.08</v>
      </c>
      <c r="V14" s="158">
        <f>ROUND(E14*U14,2)</f>
        <v>1.44</v>
      </c>
      <c r="W14" s="158"/>
      <c r="X14" s="158" t="s">
        <v>116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126</v>
      </c>
      <c r="D15" s="160"/>
      <c r="E15" s="161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119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7" t="s">
        <v>127</v>
      </c>
      <c r="D16" s="160"/>
      <c r="E16" s="161">
        <v>0.97499999999999998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119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7" t="s">
        <v>128</v>
      </c>
      <c r="D17" s="160"/>
      <c r="E17" s="161">
        <v>1.89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119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129</v>
      </c>
      <c r="D18" s="160"/>
      <c r="E18" s="161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119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7" t="s">
        <v>130</v>
      </c>
      <c r="D19" s="160"/>
      <c r="E19" s="161">
        <v>4.2774999999999999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119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7" t="s">
        <v>131</v>
      </c>
      <c r="D20" s="160"/>
      <c r="E20" s="161">
        <v>10.8675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119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165" t="s">
        <v>109</v>
      </c>
      <c r="B21" s="166" t="s">
        <v>59</v>
      </c>
      <c r="C21" s="185" t="s">
        <v>60</v>
      </c>
      <c r="D21" s="167"/>
      <c r="E21" s="168"/>
      <c r="F21" s="169"/>
      <c r="G21" s="170">
        <f>SUMIF(AG22:AG78,"&lt;&gt;NOR",G22:G78)</f>
        <v>0</v>
      </c>
      <c r="H21" s="164"/>
      <c r="I21" s="164">
        <f>SUM(I22:I78)</f>
        <v>0</v>
      </c>
      <c r="J21" s="164"/>
      <c r="K21" s="164">
        <f>SUM(K22:K78)</f>
        <v>0</v>
      </c>
      <c r="L21" s="164"/>
      <c r="M21" s="164">
        <f>SUM(M22:M78)</f>
        <v>0</v>
      </c>
      <c r="N21" s="164"/>
      <c r="O21" s="164">
        <f>SUM(O22:O78)</f>
        <v>20.590000000000003</v>
      </c>
      <c r="P21" s="164"/>
      <c r="Q21" s="164">
        <f>SUM(Q22:Q78)</f>
        <v>0</v>
      </c>
      <c r="R21" s="164"/>
      <c r="S21" s="164"/>
      <c r="T21" s="164"/>
      <c r="U21" s="164"/>
      <c r="V21" s="164">
        <f>SUM(V22:V78)</f>
        <v>818.48</v>
      </c>
      <c r="W21" s="164"/>
      <c r="X21" s="164"/>
      <c r="AG21" t="s">
        <v>110</v>
      </c>
    </row>
    <row r="22" spans="1:60" outlineLevel="1" x14ac:dyDescent="0.2">
      <c r="A22" s="171">
        <v>4</v>
      </c>
      <c r="B22" s="172" t="s">
        <v>132</v>
      </c>
      <c r="C22" s="186" t="s">
        <v>133</v>
      </c>
      <c r="D22" s="173" t="s">
        <v>125</v>
      </c>
      <c r="E22" s="174">
        <v>412.45299999999997</v>
      </c>
      <c r="F22" s="175"/>
      <c r="G22" s="176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8">
        <v>4.9699999999999996E-3</v>
      </c>
      <c r="O22" s="158">
        <f>ROUND(E22*N22,2)</f>
        <v>2.0499999999999998</v>
      </c>
      <c r="P22" s="158">
        <v>0</v>
      </c>
      <c r="Q22" s="158">
        <f>ROUND(E22*P22,2)</f>
        <v>0</v>
      </c>
      <c r="R22" s="158"/>
      <c r="S22" s="158" t="s">
        <v>114</v>
      </c>
      <c r="T22" s="158" t="s">
        <v>115</v>
      </c>
      <c r="U22" s="158">
        <v>0.37</v>
      </c>
      <c r="V22" s="158">
        <f>ROUND(E22*U22,2)</f>
        <v>152.61000000000001</v>
      </c>
      <c r="W22" s="158"/>
      <c r="X22" s="158" t="s">
        <v>116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263" t="s">
        <v>135</v>
      </c>
      <c r="D23" s="264"/>
      <c r="E23" s="264"/>
      <c r="F23" s="264"/>
      <c r="G23" s="264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136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7" t="s">
        <v>137</v>
      </c>
      <c r="D24" s="160"/>
      <c r="E24" s="161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119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55"/>
      <c r="B25" s="156"/>
      <c r="C25" s="187" t="s">
        <v>138</v>
      </c>
      <c r="D25" s="160"/>
      <c r="E25" s="161">
        <v>267.81200000000001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119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7" t="s">
        <v>139</v>
      </c>
      <c r="D26" s="160"/>
      <c r="E26" s="161">
        <v>0.8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119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7" t="s">
        <v>140</v>
      </c>
      <c r="D27" s="160"/>
      <c r="E27" s="161">
        <v>2.08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119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7" t="s">
        <v>141</v>
      </c>
      <c r="D28" s="160"/>
      <c r="E28" s="161">
        <v>13.064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119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7" t="s">
        <v>142</v>
      </c>
      <c r="D29" s="160"/>
      <c r="E29" s="161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119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143</v>
      </c>
      <c r="D30" s="160"/>
      <c r="E30" s="161">
        <v>-1.4450000000000001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119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7" t="s">
        <v>144</v>
      </c>
      <c r="D31" s="160"/>
      <c r="E31" s="161">
        <v>-3.105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119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8" t="s">
        <v>145</v>
      </c>
      <c r="D32" s="162"/>
      <c r="E32" s="163">
        <v>279.20600000000002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119</v>
      </c>
      <c r="AH32" s="148">
        <v>1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7" t="s">
        <v>146</v>
      </c>
      <c r="D33" s="160"/>
      <c r="E33" s="161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119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147</v>
      </c>
      <c r="D34" s="160"/>
      <c r="E34" s="161">
        <v>184.828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119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148</v>
      </c>
      <c r="D35" s="160"/>
      <c r="E35" s="161">
        <v>2.19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119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7" t="s">
        <v>149</v>
      </c>
      <c r="D36" s="160"/>
      <c r="E36" s="161">
        <v>3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119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7" t="s">
        <v>150</v>
      </c>
      <c r="D37" s="160"/>
      <c r="E37" s="161">
        <v>5.1449999999999996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119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7" t="s">
        <v>151</v>
      </c>
      <c r="D38" s="160"/>
      <c r="E38" s="161">
        <v>14.56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119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7" t="s">
        <v>152</v>
      </c>
      <c r="D39" s="160"/>
      <c r="E39" s="161">
        <v>9.016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119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7" t="s">
        <v>142</v>
      </c>
      <c r="D40" s="160"/>
      <c r="E40" s="161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119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7" t="s">
        <v>153</v>
      </c>
      <c r="D41" s="160"/>
      <c r="E41" s="161">
        <v>-0.97499999999999998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119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154</v>
      </c>
      <c r="D42" s="160"/>
      <c r="E42" s="161">
        <v>-1.89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119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155</v>
      </c>
      <c r="D43" s="160"/>
      <c r="E43" s="161">
        <v>-4.2774999999999999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119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7" t="s">
        <v>156</v>
      </c>
      <c r="D44" s="160"/>
      <c r="E44" s="161">
        <v>-10.8675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119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8" t="s">
        <v>145</v>
      </c>
      <c r="D45" s="162"/>
      <c r="E45" s="163">
        <v>200.72900000000001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119</v>
      </c>
      <c r="AH45" s="148">
        <v>1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157</v>
      </c>
      <c r="D46" s="160"/>
      <c r="E46" s="161">
        <v>-67.481999999999999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119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71">
        <v>5</v>
      </c>
      <c r="B47" s="172" t="s">
        <v>158</v>
      </c>
      <c r="C47" s="186" t="s">
        <v>159</v>
      </c>
      <c r="D47" s="173" t="s">
        <v>125</v>
      </c>
      <c r="E47" s="174">
        <v>71.682000000000002</v>
      </c>
      <c r="F47" s="175"/>
      <c r="G47" s="176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4.0960000000000003E-2</v>
      </c>
      <c r="O47" s="158">
        <f>ROUND(E47*N47,2)</f>
        <v>2.94</v>
      </c>
      <c r="P47" s="158">
        <v>0</v>
      </c>
      <c r="Q47" s="158">
        <f>ROUND(E47*P47,2)</f>
        <v>0</v>
      </c>
      <c r="R47" s="158"/>
      <c r="S47" s="158" t="s">
        <v>114</v>
      </c>
      <c r="T47" s="158" t="s">
        <v>115</v>
      </c>
      <c r="U47" s="158">
        <v>0.6</v>
      </c>
      <c r="V47" s="158">
        <f>ROUND(E47*U47,2)</f>
        <v>43.01</v>
      </c>
      <c r="W47" s="158"/>
      <c r="X47" s="158" t="s">
        <v>116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134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55"/>
      <c r="B48" s="156"/>
      <c r="C48" s="187" t="s">
        <v>160</v>
      </c>
      <c r="D48" s="160"/>
      <c r="E48" s="161">
        <v>35.926000000000002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119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7" t="s">
        <v>161</v>
      </c>
      <c r="D49" s="160"/>
      <c r="E49" s="161">
        <v>31.556000000000001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119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55"/>
      <c r="B50" s="156"/>
      <c r="C50" s="187" t="s">
        <v>162</v>
      </c>
      <c r="D50" s="160"/>
      <c r="E50" s="161">
        <v>4.2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119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1">
        <v>6</v>
      </c>
      <c r="B51" s="172" t="s">
        <v>163</v>
      </c>
      <c r="C51" s="186" t="s">
        <v>164</v>
      </c>
      <c r="D51" s="173" t="s">
        <v>125</v>
      </c>
      <c r="E51" s="174">
        <v>71.682000000000002</v>
      </c>
      <c r="F51" s="175"/>
      <c r="G51" s="176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21</v>
      </c>
      <c r="M51" s="158">
        <f>G51*(1+L51/100)</f>
        <v>0</v>
      </c>
      <c r="N51" s="158">
        <v>5.04E-2</v>
      </c>
      <c r="O51" s="158">
        <f>ROUND(E51*N51,2)</f>
        <v>3.61</v>
      </c>
      <c r="P51" s="158">
        <v>0</v>
      </c>
      <c r="Q51" s="158">
        <f>ROUND(E51*P51,2)</f>
        <v>0</v>
      </c>
      <c r="R51" s="158"/>
      <c r="S51" s="158" t="s">
        <v>114</v>
      </c>
      <c r="T51" s="158" t="s">
        <v>115</v>
      </c>
      <c r="U51" s="158">
        <v>0.6</v>
      </c>
      <c r="V51" s="158">
        <f>ROUND(E51*U51,2)</f>
        <v>43.01</v>
      </c>
      <c r="W51" s="158"/>
      <c r="X51" s="158" t="s">
        <v>116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134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165</v>
      </c>
      <c r="D52" s="160"/>
      <c r="E52" s="161">
        <v>71.682000000000002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119</v>
      </c>
      <c r="AH52" s="148">
        <v>5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77">
        <v>7</v>
      </c>
      <c r="B53" s="178" t="s">
        <v>166</v>
      </c>
      <c r="C53" s="189" t="s">
        <v>167</v>
      </c>
      <c r="D53" s="179" t="s">
        <v>168</v>
      </c>
      <c r="E53" s="180">
        <v>8</v>
      </c>
      <c r="F53" s="181"/>
      <c r="G53" s="182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8">
        <v>1.56E-3</v>
      </c>
      <c r="O53" s="158">
        <f>ROUND(E53*N53,2)</f>
        <v>0.01</v>
      </c>
      <c r="P53" s="158">
        <v>0</v>
      </c>
      <c r="Q53" s="158">
        <f>ROUND(E53*P53,2)</f>
        <v>0</v>
      </c>
      <c r="R53" s="158"/>
      <c r="S53" s="158" t="s">
        <v>114</v>
      </c>
      <c r="T53" s="158" t="s">
        <v>115</v>
      </c>
      <c r="U53" s="158">
        <v>0.12</v>
      </c>
      <c r="V53" s="158">
        <f>ROUND(E53*U53,2)</f>
        <v>0.96</v>
      </c>
      <c r="W53" s="158"/>
      <c r="X53" s="158" t="s">
        <v>116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117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1">
        <v>8</v>
      </c>
      <c r="B54" s="172" t="s">
        <v>169</v>
      </c>
      <c r="C54" s="186" t="s">
        <v>170</v>
      </c>
      <c r="D54" s="173" t="s">
        <v>125</v>
      </c>
      <c r="E54" s="174">
        <v>30.842500000000001</v>
      </c>
      <c r="F54" s="175"/>
      <c r="G54" s="176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21</v>
      </c>
      <c r="M54" s="158">
        <f>G54*(1+L54/100)</f>
        <v>0</v>
      </c>
      <c r="N54" s="158">
        <v>4.0000000000000003E-5</v>
      </c>
      <c r="O54" s="158">
        <f>ROUND(E54*N54,2)</f>
        <v>0</v>
      </c>
      <c r="P54" s="158">
        <v>0</v>
      </c>
      <c r="Q54" s="158">
        <f>ROUND(E54*P54,2)</f>
        <v>0</v>
      </c>
      <c r="R54" s="158"/>
      <c r="S54" s="158" t="s">
        <v>114</v>
      </c>
      <c r="T54" s="158" t="s">
        <v>115</v>
      </c>
      <c r="U54" s="158">
        <v>0.08</v>
      </c>
      <c r="V54" s="158">
        <f>ROUND(E54*U54,2)</f>
        <v>2.4700000000000002</v>
      </c>
      <c r="W54" s="158"/>
      <c r="X54" s="158" t="s">
        <v>116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134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171</v>
      </c>
      <c r="D55" s="160"/>
      <c r="E55" s="161">
        <v>1.4450000000000001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119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7" t="s">
        <v>127</v>
      </c>
      <c r="D56" s="160"/>
      <c r="E56" s="161">
        <v>0.97499999999999998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119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128</v>
      </c>
      <c r="D57" s="160"/>
      <c r="E57" s="161">
        <v>1.89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119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171</v>
      </c>
      <c r="D58" s="160"/>
      <c r="E58" s="161">
        <v>1.4450000000000001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119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7" t="s">
        <v>172</v>
      </c>
      <c r="D59" s="160"/>
      <c r="E59" s="161">
        <v>0.85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119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130</v>
      </c>
      <c r="D60" s="160"/>
      <c r="E60" s="161">
        <v>4.2774999999999999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119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7" t="s">
        <v>173</v>
      </c>
      <c r="D61" s="160"/>
      <c r="E61" s="161">
        <v>1.71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119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130</v>
      </c>
      <c r="D62" s="160"/>
      <c r="E62" s="161">
        <v>4.2774999999999999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119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7" t="s">
        <v>174</v>
      </c>
      <c r="D63" s="160"/>
      <c r="E63" s="161">
        <v>13.9725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119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1">
        <v>9</v>
      </c>
      <c r="B64" s="172" t="s">
        <v>175</v>
      </c>
      <c r="C64" s="186" t="s">
        <v>176</v>
      </c>
      <c r="D64" s="173" t="s">
        <v>125</v>
      </c>
      <c r="E64" s="174">
        <v>412.45299999999997</v>
      </c>
      <c r="F64" s="175"/>
      <c r="G64" s="176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21</v>
      </c>
      <c r="M64" s="158">
        <f>G64*(1+L64/100)</f>
        <v>0</v>
      </c>
      <c r="N64" s="158">
        <v>3.5E-4</v>
      </c>
      <c r="O64" s="158">
        <f>ROUND(E64*N64,2)</f>
        <v>0.14000000000000001</v>
      </c>
      <c r="P64" s="158">
        <v>0</v>
      </c>
      <c r="Q64" s="158">
        <f>ROUND(E64*P64,2)</f>
        <v>0</v>
      </c>
      <c r="R64" s="158"/>
      <c r="S64" s="158" t="s">
        <v>114</v>
      </c>
      <c r="T64" s="158" t="s">
        <v>115</v>
      </c>
      <c r="U64" s="158">
        <v>7.0000000000000007E-2</v>
      </c>
      <c r="V64" s="158">
        <f>ROUND(E64*U64,2)</f>
        <v>28.87</v>
      </c>
      <c r="W64" s="158"/>
      <c r="X64" s="158" t="s">
        <v>116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134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7" t="s">
        <v>177</v>
      </c>
      <c r="D65" s="160"/>
      <c r="E65" s="161">
        <v>412.45299999999997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119</v>
      </c>
      <c r="AH65" s="148">
        <v>5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1">
        <v>10</v>
      </c>
      <c r="B66" s="172" t="s">
        <v>178</v>
      </c>
      <c r="C66" s="186" t="s">
        <v>179</v>
      </c>
      <c r="D66" s="173" t="s">
        <v>125</v>
      </c>
      <c r="E66" s="174">
        <v>412.45299999999997</v>
      </c>
      <c r="F66" s="175"/>
      <c r="G66" s="176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58">
        <v>2.7709999999999999E-2</v>
      </c>
      <c r="O66" s="158">
        <f>ROUND(E66*N66,2)</f>
        <v>11.43</v>
      </c>
      <c r="P66" s="158">
        <v>0</v>
      </c>
      <c r="Q66" s="158">
        <f>ROUND(E66*P66,2)</f>
        <v>0</v>
      </c>
      <c r="R66" s="158"/>
      <c r="S66" s="158" t="s">
        <v>114</v>
      </c>
      <c r="T66" s="158" t="s">
        <v>115</v>
      </c>
      <c r="U66" s="158">
        <v>0.4</v>
      </c>
      <c r="V66" s="158">
        <f>ROUND(E66*U66,2)</f>
        <v>164.98</v>
      </c>
      <c r="W66" s="158"/>
      <c r="X66" s="158" t="s">
        <v>116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134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7" t="s">
        <v>177</v>
      </c>
      <c r="D67" s="160"/>
      <c r="E67" s="161">
        <v>412.45299999999997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119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71">
        <v>11</v>
      </c>
      <c r="B68" s="172" t="s">
        <v>180</v>
      </c>
      <c r="C68" s="186" t="s">
        <v>181</v>
      </c>
      <c r="D68" s="173" t="s">
        <v>125</v>
      </c>
      <c r="E68" s="174">
        <v>484.13499999999999</v>
      </c>
      <c r="F68" s="175"/>
      <c r="G68" s="176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21</v>
      </c>
      <c r="M68" s="158">
        <f>G68*(1+L68/100)</f>
        <v>0</v>
      </c>
      <c r="N68" s="158">
        <v>7.2000000000000005E-4</v>
      </c>
      <c r="O68" s="158">
        <f>ROUND(E68*N68,2)</f>
        <v>0.35</v>
      </c>
      <c r="P68" s="158">
        <v>0</v>
      </c>
      <c r="Q68" s="158">
        <f>ROUND(E68*P68,2)</f>
        <v>0</v>
      </c>
      <c r="R68" s="158"/>
      <c r="S68" s="158" t="s">
        <v>114</v>
      </c>
      <c r="T68" s="158" t="s">
        <v>115</v>
      </c>
      <c r="U68" s="158">
        <v>0.27</v>
      </c>
      <c r="V68" s="158">
        <f>ROUND(E68*U68,2)</f>
        <v>130.72</v>
      </c>
      <c r="W68" s="158"/>
      <c r="X68" s="158" t="s">
        <v>116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134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263" t="s">
        <v>182</v>
      </c>
      <c r="D69" s="264"/>
      <c r="E69" s="264"/>
      <c r="F69" s="264"/>
      <c r="G69" s="264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136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265" t="s">
        <v>183</v>
      </c>
      <c r="D70" s="266"/>
      <c r="E70" s="266"/>
      <c r="F70" s="266"/>
      <c r="G70" s="266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136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7" t="s">
        <v>177</v>
      </c>
      <c r="D71" s="160"/>
      <c r="E71" s="161">
        <v>412.45299999999997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119</v>
      </c>
      <c r="AH71" s="148">
        <v>5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7" t="s">
        <v>165</v>
      </c>
      <c r="D72" s="160"/>
      <c r="E72" s="161">
        <v>71.682000000000002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119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1">
        <v>12</v>
      </c>
      <c r="B73" s="172" t="s">
        <v>184</v>
      </c>
      <c r="C73" s="186" t="s">
        <v>185</v>
      </c>
      <c r="D73" s="173" t="s">
        <v>125</v>
      </c>
      <c r="E73" s="174">
        <v>412.45299999999997</v>
      </c>
      <c r="F73" s="175"/>
      <c r="G73" s="176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58">
        <v>2.0000000000000002E-5</v>
      </c>
      <c r="O73" s="158">
        <f>ROUND(E73*N73,2)</f>
        <v>0.01</v>
      </c>
      <c r="P73" s="158">
        <v>0</v>
      </c>
      <c r="Q73" s="158">
        <f>ROUND(E73*P73,2)</f>
        <v>0</v>
      </c>
      <c r="R73" s="158"/>
      <c r="S73" s="158" t="s">
        <v>114</v>
      </c>
      <c r="T73" s="158" t="s">
        <v>115</v>
      </c>
      <c r="U73" s="158">
        <v>0.18</v>
      </c>
      <c r="V73" s="158">
        <f>ROUND(E73*U73,2)</f>
        <v>74.239999999999995</v>
      </c>
      <c r="W73" s="158"/>
      <c r="X73" s="158" t="s">
        <v>116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134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186</v>
      </c>
      <c r="D74" s="160"/>
      <c r="E74" s="161">
        <v>412.45299999999997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119</v>
      </c>
      <c r="AH74" s="148">
        <v>5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1">
        <v>13</v>
      </c>
      <c r="B75" s="172" t="s">
        <v>187</v>
      </c>
      <c r="C75" s="186" t="s">
        <v>188</v>
      </c>
      <c r="D75" s="173" t="s">
        <v>125</v>
      </c>
      <c r="E75" s="174">
        <v>412.45299999999997</v>
      </c>
      <c r="F75" s="175"/>
      <c r="G75" s="176">
        <f>ROUND(E75*F75,2)</f>
        <v>0</v>
      </c>
      <c r="H75" s="159"/>
      <c r="I75" s="158">
        <f>ROUND(E75*H75,2)</f>
        <v>0</v>
      </c>
      <c r="J75" s="159"/>
      <c r="K75" s="158">
        <f>ROUND(E75*J75,2)</f>
        <v>0</v>
      </c>
      <c r="L75" s="158">
        <v>21</v>
      </c>
      <c r="M75" s="158">
        <f>G75*(1+L75/100)</f>
        <v>0</v>
      </c>
      <c r="N75" s="158">
        <v>0</v>
      </c>
      <c r="O75" s="158">
        <f>ROUND(E75*N75,2)</f>
        <v>0</v>
      </c>
      <c r="P75" s="158">
        <v>0</v>
      </c>
      <c r="Q75" s="158">
        <f>ROUND(E75*P75,2)</f>
        <v>0</v>
      </c>
      <c r="R75" s="158"/>
      <c r="S75" s="158" t="s">
        <v>114</v>
      </c>
      <c r="T75" s="158" t="s">
        <v>115</v>
      </c>
      <c r="U75" s="158">
        <v>0.43</v>
      </c>
      <c r="V75" s="158">
        <f>ROUND(E75*U75,2)</f>
        <v>177.35</v>
      </c>
      <c r="W75" s="158"/>
      <c r="X75" s="158" t="s">
        <v>116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134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263" t="s">
        <v>188</v>
      </c>
      <c r="D76" s="264"/>
      <c r="E76" s="264"/>
      <c r="F76" s="264"/>
      <c r="G76" s="264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136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7" t="s">
        <v>177</v>
      </c>
      <c r="D77" s="160"/>
      <c r="E77" s="161">
        <v>412.45299999999997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119</v>
      </c>
      <c r="AH77" s="148">
        <v>5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77">
        <v>14</v>
      </c>
      <c r="B78" s="178" t="s">
        <v>189</v>
      </c>
      <c r="C78" s="189" t="s">
        <v>190</v>
      </c>
      <c r="D78" s="179" t="s">
        <v>191</v>
      </c>
      <c r="E78" s="180">
        <v>1</v>
      </c>
      <c r="F78" s="181"/>
      <c r="G78" s="182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8">
        <v>5.2499999999999998E-2</v>
      </c>
      <c r="O78" s="158">
        <f>ROUND(E78*N78,2)</f>
        <v>0.05</v>
      </c>
      <c r="P78" s="158">
        <v>0</v>
      </c>
      <c r="Q78" s="158">
        <f>ROUND(E78*P78,2)</f>
        <v>0</v>
      </c>
      <c r="R78" s="158"/>
      <c r="S78" s="158" t="s">
        <v>192</v>
      </c>
      <c r="T78" s="158" t="s">
        <v>193</v>
      </c>
      <c r="U78" s="158">
        <v>0.26</v>
      </c>
      <c r="V78" s="158">
        <f>ROUND(E78*U78,2)</f>
        <v>0.26</v>
      </c>
      <c r="W78" s="158"/>
      <c r="X78" s="158" t="s">
        <v>116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117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65" t="s">
        <v>109</v>
      </c>
      <c r="B79" s="166" t="s">
        <v>61</v>
      </c>
      <c r="C79" s="185" t="s">
        <v>62</v>
      </c>
      <c r="D79" s="167"/>
      <c r="E79" s="168"/>
      <c r="F79" s="169"/>
      <c r="G79" s="170">
        <f>SUMIF(AG80:AG91,"&lt;&gt;NOR",G80:G91)</f>
        <v>0</v>
      </c>
      <c r="H79" s="164"/>
      <c r="I79" s="164">
        <f>SUM(I80:I91)</f>
        <v>0</v>
      </c>
      <c r="J79" s="164"/>
      <c r="K79" s="164">
        <f>SUM(K80:K91)</f>
        <v>0</v>
      </c>
      <c r="L79" s="164"/>
      <c r="M79" s="164">
        <f>SUM(M80:M91)</f>
        <v>0</v>
      </c>
      <c r="N79" s="164"/>
      <c r="O79" s="164">
        <f>SUM(O80:O91)</f>
        <v>7.83</v>
      </c>
      <c r="P79" s="164"/>
      <c r="Q79" s="164">
        <f>SUM(Q80:Q91)</f>
        <v>0</v>
      </c>
      <c r="R79" s="164"/>
      <c r="S79" s="164"/>
      <c r="T79" s="164"/>
      <c r="U79" s="164"/>
      <c r="V79" s="164">
        <f>SUM(V80:V91)</f>
        <v>119.38000000000001</v>
      </c>
      <c r="W79" s="164"/>
      <c r="X79" s="164"/>
      <c r="AG79" t="s">
        <v>110</v>
      </c>
    </row>
    <row r="80" spans="1:60" outlineLevel="1" x14ac:dyDescent="0.2">
      <c r="A80" s="171">
        <v>15</v>
      </c>
      <c r="B80" s="172" t="s">
        <v>194</v>
      </c>
      <c r="C80" s="186" t="s">
        <v>195</v>
      </c>
      <c r="D80" s="173" t="s">
        <v>125</v>
      </c>
      <c r="E80" s="174">
        <v>424</v>
      </c>
      <c r="F80" s="175"/>
      <c r="G80" s="176">
        <f>ROUND(E80*F80,2)</f>
        <v>0</v>
      </c>
      <c r="H80" s="159"/>
      <c r="I80" s="158">
        <f>ROUND(E80*H80,2)</f>
        <v>0</v>
      </c>
      <c r="J80" s="159"/>
      <c r="K80" s="158">
        <f>ROUND(E80*J80,2)</f>
        <v>0</v>
      </c>
      <c r="L80" s="158">
        <v>21</v>
      </c>
      <c r="M80" s="158">
        <f>G80*(1+L80/100)</f>
        <v>0</v>
      </c>
      <c r="N80" s="158">
        <v>1.8380000000000001E-2</v>
      </c>
      <c r="O80" s="158">
        <f>ROUND(E80*N80,2)</f>
        <v>7.79</v>
      </c>
      <c r="P80" s="158">
        <v>0</v>
      </c>
      <c r="Q80" s="158">
        <f>ROUND(E80*P80,2)</f>
        <v>0</v>
      </c>
      <c r="R80" s="158"/>
      <c r="S80" s="158" t="s">
        <v>114</v>
      </c>
      <c r="T80" s="158" t="s">
        <v>115</v>
      </c>
      <c r="U80" s="158">
        <v>0.13</v>
      </c>
      <c r="V80" s="158">
        <f>ROUND(E80*U80,2)</f>
        <v>55.12</v>
      </c>
      <c r="W80" s="158"/>
      <c r="X80" s="158" t="s">
        <v>116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134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7" t="s">
        <v>196</v>
      </c>
      <c r="D81" s="160"/>
      <c r="E81" s="161">
        <v>240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119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7" t="s">
        <v>197</v>
      </c>
      <c r="D82" s="160"/>
      <c r="E82" s="161">
        <v>184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119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1">
        <v>16</v>
      </c>
      <c r="B83" s="172" t="s">
        <v>198</v>
      </c>
      <c r="C83" s="186" t="s">
        <v>199</v>
      </c>
      <c r="D83" s="173" t="s">
        <v>125</v>
      </c>
      <c r="E83" s="174">
        <v>424</v>
      </c>
      <c r="F83" s="175"/>
      <c r="G83" s="176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21</v>
      </c>
      <c r="M83" s="158">
        <f>G83*(1+L83/100)</f>
        <v>0</v>
      </c>
      <c r="N83" s="158">
        <v>0</v>
      </c>
      <c r="O83" s="158">
        <f>ROUND(E83*N83,2)</f>
        <v>0</v>
      </c>
      <c r="P83" s="158">
        <v>0</v>
      </c>
      <c r="Q83" s="158">
        <f>ROUND(E83*P83,2)</f>
        <v>0</v>
      </c>
      <c r="R83" s="158"/>
      <c r="S83" s="158" t="s">
        <v>114</v>
      </c>
      <c r="T83" s="158" t="s">
        <v>115</v>
      </c>
      <c r="U83" s="158">
        <v>0.1</v>
      </c>
      <c r="V83" s="158">
        <f>ROUND(E83*U83,2)</f>
        <v>42.4</v>
      </c>
      <c r="W83" s="158"/>
      <c r="X83" s="158" t="s">
        <v>116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134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7" t="s">
        <v>200</v>
      </c>
      <c r="D84" s="160"/>
      <c r="E84" s="161">
        <v>424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119</v>
      </c>
      <c r="AH84" s="148">
        <v>5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1">
        <v>17</v>
      </c>
      <c r="B85" s="172" t="s">
        <v>201</v>
      </c>
      <c r="C85" s="186" t="s">
        <v>202</v>
      </c>
      <c r="D85" s="173" t="s">
        <v>125</v>
      </c>
      <c r="E85" s="174">
        <v>424</v>
      </c>
      <c r="F85" s="175"/>
      <c r="G85" s="176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8">
        <v>0</v>
      </c>
      <c r="O85" s="158">
        <f>ROUND(E85*N85,2)</f>
        <v>0</v>
      </c>
      <c r="P85" s="158">
        <v>0</v>
      </c>
      <c r="Q85" s="158">
        <f>ROUND(E85*P85,2)</f>
        <v>0</v>
      </c>
      <c r="R85" s="158"/>
      <c r="S85" s="158" t="s">
        <v>114</v>
      </c>
      <c r="T85" s="158" t="s">
        <v>115</v>
      </c>
      <c r="U85" s="158">
        <v>0.03</v>
      </c>
      <c r="V85" s="158">
        <f>ROUND(E85*U85,2)</f>
        <v>12.72</v>
      </c>
      <c r="W85" s="158"/>
      <c r="X85" s="158" t="s">
        <v>116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117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7" t="s">
        <v>200</v>
      </c>
      <c r="D86" s="160"/>
      <c r="E86" s="161">
        <v>424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119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1">
        <v>18</v>
      </c>
      <c r="B87" s="172" t="s">
        <v>203</v>
      </c>
      <c r="C87" s="186" t="s">
        <v>204</v>
      </c>
      <c r="D87" s="173" t="s">
        <v>125</v>
      </c>
      <c r="E87" s="174">
        <v>424</v>
      </c>
      <c r="F87" s="175"/>
      <c r="G87" s="176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58">
        <v>0</v>
      </c>
      <c r="O87" s="158">
        <f>ROUND(E87*N87,2)</f>
        <v>0</v>
      </c>
      <c r="P87" s="158">
        <v>0</v>
      </c>
      <c r="Q87" s="158">
        <f>ROUND(E87*P87,2)</f>
        <v>0</v>
      </c>
      <c r="R87" s="158"/>
      <c r="S87" s="158" t="s">
        <v>114</v>
      </c>
      <c r="T87" s="158" t="s">
        <v>115</v>
      </c>
      <c r="U87" s="158">
        <v>0.02</v>
      </c>
      <c r="V87" s="158">
        <f>ROUND(E87*U87,2)</f>
        <v>8.48</v>
      </c>
      <c r="W87" s="158"/>
      <c r="X87" s="158" t="s">
        <v>116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117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7" t="s">
        <v>200</v>
      </c>
      <c r="D88" s="160"/>
      <c r="E88" s="161">
        <v>424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119</v>
      </c>
      <c r="AH88" s="148">
        <v>5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1">
        <v>19</v>
      </c>
      <c r="B89" s="172" t="s">
        <v>205</v>
      </c>
      <c r="C89" s="186" t="s">
        <v>206</v>
      </c>
      <c r="D89" s="173" t="s">
        <v>168</v>
      </c>
      <c r="E89" s="174">
        <v>2</v>
      </c>
      <c r="F89" s="175"/>
      <c r="G89" s="176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58">
        <v>2.1909999999999999E-2</v>
      </c>
      <c r="O89" s="158">
        <f>ROUND(E89*N89,2)</f>
        <v>0.04</v>
      </c>
      <c r="P89" s="158">
        <v>0</v>
      </c>
      <c r="Q89" s="158">
        <f>ROUND(E89*P89,2)</f>
        <v>0</v>
      </c>
      <c r="R89" s="158"/>
      <c r="S89" s="158" t="s">
        <v>114</v>
      </c>
      <c r="T89" s="158" t="s">
        <v>115</v>
      </c>
      <c r="U89" s="158">
        <v>0.2</v>
      </c>
      <c r="V89" s="158">
        <f>ROUND(E89*U89,2)</f>
        <v>0.4</v>
      </c>
      <c r="W89" s="158"/>
      <c r="X89" s="158" t="s">
        <v>116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134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7" t="s">
        <v>207</v>
      </c>
      <c r="D90" s="160"/>
      <c r="E90" s="161">
        <v>2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119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7">
        <v>20</v>
      </c>
      <c r="B91" s="178" t="s">
        <v>208</v>
      </c>
      <c r="C91" s="189" t="s">
        <v>209</v>
      </c>
      <c r="D91" s="179" t="s">
        <v>168</v>
      </c>
      <c r="E91" s="180">
        <v>2</v>
      </c>
      <c r="F91" s="181"/>
      <c r="G91" s="182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21</v>
      </c>
      <c r="M91" s="158">
        <f>G91*(1+L91/100)</f>
        <v>0</v>
      </c>
      <c r="N91" s="158">
        <v>0</v>
      </c>
      <c r="O91" s="158">
        <f>ROUND(E91*N91,2)</f>
        <v>0</v>
      </c>
      <c r="P91" s="158">
        <v>0</v>
      </c>
      <c r="Q91" s="158">
        <f>ROUND(E91*P91,2)</f>
        <v>0</v>
      </c>
      <c r="R91" s="158"/>
      <c r="S91" s="158" t="s">
        <v>114</v>
      </c>
      <c r="T91" s="158" t="s">
        <v>115</v>
      </c>
      <c r="U91" s="158">
        <v>0.13</v>
      </c>
      <c r="V91" s="158">
        <f>ROUND(E91*U91,2)</f>
        <v>0.26</v>
      </c>
      <c r="W91" s="158"/>
      <c r="X91" s="158" t="s">
        <v>116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134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x14ac:dyDescent="0.2">
      <c r="A92" s="165" t="s">
        <v>109</v>
      </c>
      <c r="B92" s="166" t="s">
        <v>65</v>
      </c>
      <c r="C92" s="185" t="s">
        <v>66</v>
      </c>
      <c r="D92" s="167"/>
      <c r="E92" s="168"/>
      <c r="F92" s="169"/>
      <c r="G92" s="170">
        <f>SUMIF(AG93:AG95,"&lt;&gt;NOR",G93:G95)</f>
        <v>0</v>
      </c>
      <c r="H92" s="164"/>
      <c r="I92" s="164">
        <f>SUM(I93:I95)</f>
        <v>0</v>
      </c>
      <c r="J92" s="164"/>
      <c r="K92" s="164">
        <f>SUM(K93:K95)</f>
        <v>0</v>
      </c>
      <c r="L92" s="164"/>
      <c r="M92" s="164">
        <f>SUM(M93:M95)</f>
        <v>0</v>
      </c>
      <c r="N92" s="164"/>
      <c r="O92" s="164">
        <f>SUM(O93:O95)</f>
        <v>0</v>
      </c>
      <c r="P92" s="164"/>
      <c r="Q92" s="164">
        <f>SUM(Q93:Q95)</f>
        <v>4.2300000000000004</v>
      </c>
      <c r="R92" s="164"/>
      <c r="S92" s="164"/>
      <c r="T92" s="164"/>
      <c r="U92" s="164"/>
      <c r="V92" s="164">
        <f>SUM(V93:V95)</f>
        <v>14.34</v>
      </c>
      <c r="W92" s="164"/>
      <c r="X92" s="164"/>
      <c r="AG92" t="s">
        <v>110</v>
      </c>
    </row>
    <row r="93" spans="1:60" outlineLevel="1" x14ac:dyDescent="0.2">
      <c r="A93" s="171">
        <v>21</v>
      </c>
      <c r="B93" s="172" t="s">
        <v>210</v>
      </c>
      <c r="C93" s="186" t="s">
        <v>211</v>
      </c>
      <c r="D93" s="173" t="s">
        <v>125</v>
      </c>
      <c r="E93" s="174">
        <v>71.682000000000002</v>
      </c>
      <c r="F93" s="175"/>
      <c r="G93" s="176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21</v>
      </c>
      <c r="M93" s="158">
        <f>G93*(1+L93/100)</f>
        <v>0</v>
      </c>
      <c r="N93" s="158">
        <v>0</v>
      </c>
      <c r="O93" s="158">
        <f>ROUND(E93*N93,2)</f>
        <v>0</v>
      </c>
      <c r="P93" s="158">
        <v>5.8999999999999997E-2</v>
      </c>
      <c r="Q93" s="158">
        <f>ROUND(E93*P93,2)</f>
        <v>4.2300000000000004</v>
      </c>
      <c r="R93" s="158"/>
      <c r="S93" s="158" t="s">
        <v>114</v>
      </c>
      <c r="T93" s="158" t="s">
        <v>115</v>
      </c>
      <c r="U93" s="158">
        <v>0.2</v>
      </c>
      <c r="V93" s="158">
        <f>ROUND(E93*U93,2)</f>
        <v>14.34</v>
      </c>
      <c r="W93" s="158"/>
      <c r="X93" s="158" t="s">
        <v>116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134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7" t="s">
        <v>212</v>
      </c>
      <c r="D94" s="160"/>
      <c r="E94" s="161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119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7" t="s">
        <v>165</v>
      </c>
      <c r="D95" s="160"/>
      <c r="E95" s="161">
        <v>71.682000000000002</v>
      </c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119</v>
      </c>
      <c r="AH95" s="148">
        <v>5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165" t="s">
        <v>109</v>
      </c>
      <c r="B96" s="166" t="s">
        <v>67</v>
      </c>
      <c r="C96" s="185" t="s">
        <v>68</v>
      </c>
      <c r="D96" s="167"/>
      <c r="E96" s="168"/>
      <c r="F96" s="169"/>
      <c r="G96" s="170">
        <f>SUMIF(AG97:AG97,"&lt;&gt;NOR",G97:G97)</f>
        <v>0</v>
      </c>
      <c r="H96" s="164"/>
      <c r="I96" s="164">
        <f>SUM(I97:I97)</f>
        <v>0</v>
      </c>
      <c r="J96" s="164"/>
      <c r="K96" s="164">
        <f>SUM(K97:K97)</f>
        <v>0</v>
      </c>
      <c r="L96" s="164"/>
      <c r="M96" s="164">
        <f>SUM(M97:M97)</f>
        <v>0</v>
      </c>
      <c r="N96" s="164"/>
      <c r="O96" s="164">
        <f>SUM(O97:O97)</f>
        <v>0</v>
      </c>
      <c r="P96" s="164"/>
      <c r="Q96" s="164">
        <f>SUM(Q97:Q97)</f>
        <v>0</v>
      </c>
      <c r="R96" s="164"/>
      <c r="S96" s="164"/>
      <c r="T96" s="164"/>
      <c r="U96" s="164"/>
      <c r="V96" s="164">
        <f>SUM(V97:V97)</f>
        <v>53.8</v>
      </c>
      <c r="W96" s="164"/>
      <c r="X96" s="164"/>
      <c r="AG96" t="s">
        <v>110</v>
      </c>
    </row>
    <row r="97" spans="1:60" outlineLevel="1" x14ac:dyDescent="0.2">
      <c r="A97" s="177">
        <v>22</v>
      </c>
      <c r="B97" s="178" t="s">
        <v>213</v>
      </c>
      <c r="C97" s="189" t="s">
        <v>214</v>
      </c>
      <c r="D97" s="179" t="s">
        <v>215</v>
      </c>
      <c r="E97" s="180">
        <v>28.43289</v>
      </c>
      <c r="F97" s="181"/>
      <c r="G97" s="182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21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114</v>
      </c>
      <c r="T97" s="158" t="s">
        <v>115</v>
      </c>
      <c r="U97" s="158">
        <v>1.8919999999999999</v>
      </c>
      <c r="V97" s="158">
        <f>ROUND(E97*U97,2)</f>
        <v>53.8</v>
      </c>
      <c r="W97" s="158"/>
      <c r="X97" s="158" t="s">
        <v>216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217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x14ac:dyDescent="0.2">
      <c r="A98" s="165" t="s">
        <v>109</v>
      </c>
      <c r="B98" s="166" t="s">
        <v>71</v>
      </c>
      <c r="C98" s="185" t="s">
        <v>72</v>
      </c>
      <c r="D98" s="167"/>
      <c r="E98" s="168"/>
      <c r="F98" s="169"/>
      <c r="G98" s="170">
        <f>SUMIF(AG99:AG122,"&lt;&gt;NOR",G99:G122)</f>
        <v>0</v>
      </c>
      <c r="H98" s="164"/>
      <c r="I98" s="164">
        <f>SUM(I99:I122)</f>
        <v>0</v>
      </c>
      <c r="J98" s="164"/>
      <c r="K98" s="164">
        <f>SUM(K99:K122)</f>
        <v>0</v>
      </c>
      <c r="L98" s="164"/>
      <c r="M98" s="164">
        <f>SUM(M99:M122)</f>
        <v>0</v>
      </c>
      <c r="N98" s="164"/>
      <c r="O98" s="164">
        <f>SUM(O99:O122)</f>
        <v>0.16</v>
      </c>
      <c r="P98" s="164"/>
      <c r="Q98" s="164">
        <f>SUM(Q99:Q122)</f>
        <v>0.1</v>
      </c>
      <c r="R98" s="164"/>
      <c r="S98" s="164"/>
      <c r="T98" s="164"/>
      <c r="U98" s="164"/>
      <c r="V98" s="164">
        <f>SUM(V99:V122)</f>
        <v>34.04</v>
      </c>
      <c r="W98" s="164"/>
      <c r="X98" s="164"/>
      <c r="AG98" t="s">
        <v>110</v>
      </c>
    </row>
    <row r="99" spans="1:60" outlineLevel="1" x14ac:dyDescent="0.2">
      <c r="A99" s="171">
        <v>23</v>
      </c>
      <c r="B99" s="172" t="s">
        <v>218</v>
      </c>
      <c r="C99" s="186" t="s">
        <v>219</v>
      </c>
      <c r="D99" s="173" t="s">
        <v>168</v>
      </c>
      <c r="E99" s="174">
        <v>22.54</v>
      </c>
      <c r="F99" s="175"/>
      <c r="G99" s="176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21</v>
      </c>
      <c r="M99" s="158">
        <f>G99*(1+L99/100)</f>
        <v>0</v>
      </c>
      <c r="N99" s="158">
        <v>1.5900000000000001E-3</v>
      </c>
      <c r="O99" s="158">
        <f>ROUND(E99*N99,2)</f>
        <v>0.04</v>
      </c>
      <c r="P99" s="158">
        <v>0</v>
      </c>
      <c r="Q99" s="158">
        <f>ROUND(E99*P99,2)</f>
        <v>0</v>
      </c>
      <c r="R99" s="158"/>
      <c r="S99" s="158" t="s">
        <v>114</v>
      </c>
      <c r="T99" s="158" t="s">
        <v>115</v>
      </c>
      <c r="U99" s="158">
        <v>0.24</v>
      </c>
      <c r="V99" s="158">
        <f>ROUND(E99*U99,2)</f>
        <v>5.41</v>
      </c>
      <c r="W99" s="158"/>
      <c r="X99" s="158" t="s">
        <v>116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117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7" t="s">
        <v>220</v>
      </c>
      <c r="D100" s="160"/>
      <c r="E100" s="161">
        <v>22.54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119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1">
        <v>24</v>
      </c>
      <c r="B101" s="172" t="s">
        <v>221</v>
      </c>
      <c r="C101" s="186" t="s">
        <v>222</v>
      </c>
      <c r="D101" s="173" t="s">
        <v>168</v>
      </c>
      <c r="E101" s="174">
        <v>4.45</v>
      </c>
      <c r="F101" s="175"/>
      <c r="G101" s="176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21</v>
      </c>
      <c r="M101" s="158">
        <f>G101*(1+L101/100)</f>
        <v>0</v>
      </c>
      <c r="N101" s="158">
        <v>2.0999999999999999E-3</v>
      </c>
      <c r="O101" s="158">
        <f>ROUND(E101*N101,2)</f>
        <v>0.01</v>
      </c>
      <c r="P101" s="158">
        <v>0</v>
      </c>
      <c r="Q101" s="158">
        <f>ROUND(E101*P101,2)</f>
        <v>0</v>
      </c>
      <c r="R101" s="158"/>
      <c r="S101" s="158" t="s">
        <v>114</v>
      </c>
      <c r="T101" s="158" t="s">
        <v>115</v>
      </c>
      <c r="U101" s="158">
        <v>0.27</v>
      </c>
      <c r="V101" s="158">
        <f>ROUND(E101*U101,2)</f>
        <v>1.2</v>
      </c>
      <c r="W101" s="158"/>
      <c r="X101" s="158" t="s">
        <v>116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117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223</v>
      </c>
      <c r="D102" s="160"/>
      <c r="E102" s="161">
        <v>4.45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119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1">
        <v>25</v>
      </c>
      <c r="B103" s="172" t="s">
        <v>224</v>
      </c>
      <c r="C103" s="186" t="s">
        <v>225</v>
      </c>
      <c r="D103" s="173" t="s">
        <v>168</v>
      </c>
      <c r="E103" s="174">
        <v>10.8</v>
      </c>
      <c r="F103" s="175"/>
      <c r="G103" s="176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21</v>
      </c>
      <c r="M103" s="158">
        <f>G103*(1+L103/100)</f>
        <v>0</v>
      </c>
      <c r="N103" s="158">
        <v>4.1599999999999996E-3</v>
      </c>
      <c r="O103" s="158">
        <f>ROUND(E103*N103,2)</f>
        <v>0.04</v>
      </c>
      <c r="P103" s="158">
        <v>0</v>
      </c>
      <c r="Q103" s="158">
        <f>ROUND(E103*P103,2)</f>
        <v>0</v>
      </c>
      <c r="R103" s="158"/>
      <c r="S103" s="158" t="s">
        <v>114</v>
      </c>
      <c r="T103" s="158" t="s">
        <v>115</v>
      </c>
      <c r="U103" s="158">
        <v>0.96</v>
      </c>
      <c r="V103" s="158">
        <f>ROUND(E103*U103,2)</f>
        <v>10.37</v>
      </c>
      <c r="W103" s="158"/>
      <c r="X103" s="158" t="s">
        <v>116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117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7" t="s">
        <v>226</v>
      </c>
      <c r="D104" s="160"/>
      <c r="E104" s="161">
        <v>10.8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119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1">
        <v>26</v>
      </c>
      <c r="B105" s="172" t="s">
        <v>227</v>
      </c>
      <c r="C105" s="186" t="s">
        <v>228</v>
      </c>
      <c r="D105" s="173" t="s">
        <v>168</v>
      </c>
      <c r="E105" s="174">
        <v>7.0149999999999997</v>
      </c>
      <c r="F105" s="175"/>
      <c r="G105" s="176">
        <f>ROUND(E105*F105,2)</f>
        <v>0</v>
      </c>
      <c r="H105" s="159"/>
      <c r="I105" s="158">
        <f>ROUND(E105*H105,2)</f>
        <v>0</v>
      </c>
      <c r="J105" s="159"/>
      <c r="K105" s="158">
        <f>ROUND(E105*J105,2)</f>
        <v>0</v>
      </c>
      <c r="L105" s="158">
        <v>21</v>
      </c>
      <c r="M105" s="158">
        <f>G105*(1+L105/100)</f>
        <v>0</v>
      </c>
      <c r="N105" s="158">
        <v>5.7600000000000004E-3</v>
      </c>
      <c r="O105" s="158">
        <f>ROUND(E105*N105,2)</f>
        <v>0.04</v>
      </c>
      <c r="P105" s="158">
        <v>0</v>
      </c>
      <c r="Q105" s="158">
        <f>ROUND(E105*P105,2)</f>
        <v>0</v>
      </c>
      <c r="R105" s="158"/>
      <c r="S105" s="158" t="s">
        <v>114</v>
      </c>
      <c r="T105" s="158" t="s">
        <v>115</v>
      </c>
      <c r="U105" s="158">
        <v>1.07</v>
      </c>
      <c r="V105" s="158">
        <f>ROUND(E105*U105,2)</f>
        <v>7.51</v>
      </c>
      <c r="W105" s="158"/>
      <c r="X105" s="158" t="s">
        <v>116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117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229</v>
      </c>
      <c r="D106" s="160"/>
      <c r="E106" s="161">
        <v>4.8949999999999996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119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7" t="s">
        <v>230</v>
      </c>
      <c r="D107" s="160"/>
      <c r="E107" s="161">
        <v>2.12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119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1">
        <v>27</v>
      </c>
      <c r="B108" s="172" t="s">
        <v>231</v>
      </c>
      <c r="C108" s="186" t="s">
        <v>232</v>
      </c>
      <c r="D108" s="173" t="s">
        <v>168</v>
      </c>
      <c r="E108" s="174">
        <v>9</v>
      </c>
      <c r="F108" s="175"/>
      <c r="G108" s="176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21</v>
      </c>
      <c r="M108" s="158">
        <f>G108*(1+L108/100)</f>
        <v>0</v>
      </c>
      <c r="N108" s="158">
        <v>2.9299999999999999E-3</v>
      </c>
      <c r="O108" s="158">
        <f>ROUND(E108*N108,2)</f>
        <v>0.03</v>
      </c>
      <c r="P108" s="158">
        <v>0</v>
      </c>
      <c r="Q108" s="158">
        <f>ROUND(E108*P108,2)</f>
        <v>0</v>
      </c>
      <c r="R108" s="158"/>
      <c r="S108" s="158" t="s">
        <v>114</v>
      </c>
      <c r="T108" s="158" t="s">
        <v>115</v>
      </c>
      <c r="U108" s="158">
        <v>0.62</v>
      </c>
      <c r="V108" s="158">
        <f>ROUND(E108*U108,2)</f>
        <v>5.58</v>
      </c>
      <c r="W108" s="158"/>
      <c r="X108" s="158" t="s">
        <v>116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134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233</v>
      </c>
      <c r="D109" s="160"/>
      <c r="E109" s="161">
        <v>9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119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71">
        <v>28</v>
      </c>
      <c r="B110" s="172" t="s">
        <v>234</v>
      </c>
      <c r="C110" s="186" t="s">
        <v>235</v>
      </c>
      <c r="D110" s="173" t="s">
        <v>168</v>
      </c>
      <c r="E110" s="174">
        <v>22.54</v>
      </c>
      <c r="F110" s="175"/>
      <c r="G110" s="176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21</v>
      </c>
      <c r="M110" s="158">
        <f>G110*(1+L110/100)</f>
        <v>0</v>
      </c>
      <c r="N110" s="158">
        <v>0</v>
      </c>
      <c r="O110" s="158">
        <f>ROUND(E110*N110,2)</f>
        <v>0</v>
      </c>
      <c r="P110" s="158">
        <v>2.0500000000000002E-3</v>
      </c>
      <c r="Q110" s="158">
        <f>ROUND(E110*P110,2)</f>
        <v>0.05</v>
      </c>
      <c r="R110" s="158"/>
      <c r="S110" s="158" t="s">
        <v>114</v>
      </c>
      <c r="T110" s="158" t="s">
        <v>115</v>
      </c>
      <c r="U110" s="158">
        <v>4.5999999999999999E-2</v>
      </c>
      <c r="V110" s="158">
        <f>ROUND(E110*U110,2)</f>
        <v>1.04</v>
      </c>
      <c r="W110" s="158"/>
      <c r="X110" s="158" t="s">
        <v>116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117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7" t="s">
        <v>236</v>
      </c>
      <c r="D111" s="160"/>
      <c r="E111" s="161">
        <v>22.54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119</v>
      </c>
      <c r="AH111" s="148">
        <v>5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 x14ac:dyDescent="0.2">
      <c r="A112" s="171">
        <v>29</v>
      </c>
      <c r="B112" s="172" t="s">
        <v>237</v>
      </c>
      <c r="C112" s="186" t="s">
        <v>238</v>
      </c>
      <c r="D112" s="173" t="s">
        <v>168</v>
      </c>
      <c r="E112" s="174">
        <v>10.8</v>
      </c>
      <c r="F112" s="175"/>
      <c r="G112" s="176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21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1.3500000000000001E-3</v>
      </c>
      <c r="Q112" s="158">
        <f>ROUND(E112*P112,2)</f>
        <v>0.01</v>
      </c>
      <c r="R112" s="158"/>
      <c r="S112" s="158" t="s">
        <v>114</v>
      </c>
      <c r="T112" s="158" t="s">
        <v>115</v>
      </c>
      <c r="U112" s="158">
        <v>9.1999999999999998E-2</v>
      </c>
      <c r="V112" s="158">
        <f>ROUND(E112*U112,2)</f>
        <v>0.99</v>
      </c>
      <c r="W112" s="158"/>
      <c r="X112" s="158" t="s">
        <v>116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117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239</v>
      </c>
      <c r="D113" s="160"/>
      <c r="E113" s="161">
        <v>10.8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119</v>
      </c>
      <c r="AH113" s="148">
        <v>5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2.5" outlineLevel="1" x14ac:dyDescent="0.2">
      <c r="A114" s="171">
        <v>30</v>
      </c>
      <c r="B114" s="172" t="s">
        <v>240</v>
      </c>
      <c r="C114" s="186" t="s">
        <v>241</v>
      </c>
      <c r="D114" s="173" t="s">
        <v>168</v>
      </c>
      <c r="E114" s="174">
        <v>7.0149999999999997</v>
      </c>
      <c r="F114" s="175"/>
      <c r="G114" s="176">
        <f>ROUND(E114*F114,2)</f>
        <v>0</v>
      </c>
      <c r="H114" s="159"/>
      <c r="I114" s="158">
        <f>ROUND(E114*H114,2)</f>
        <v>0</v>
      </c>
      <c r="J114" s="159"/>
      <c r="K114" s="158">
        <f>ROUND(E114*J114,2)</f>
        <v>0</v>
      </c>
      <c r="L114" s="158">
        <v>21</v>
      </c>
      <c r="M114" s="158">
        <f>G114*(1+L114/100)</f>
        <v>0</v>
      </c>
      <c r="N114" s="158">
        <v>0</v>
      </c>
      <c r="O114" s="158">
        <f>ROUND(E114*N114,2)</f>
        <v>0</v>
      </c>
      <c r="P114" s="158">
        <v>2.8700000000000002E-3</v>
      </c>
      <c r="Q114" s="158">
        <f>ROUND(E114*P114,2)</f>
        <v>0.02</v>
      </c>
      <c r="R114" s="158"/>
      <c r="S114" s="158" t="s">
        <v>114</v>
      </c>
      <c r="T114" s="158" t="s">
        <v>115</v>
      </c>
      <c r="U114" s="158">
        <v>0.10349999999999999</v>
      </c>
      <c r="V114" s="158">
        <f>ROUND(E114*U114,2)</f>
        <v>0.73</v>
      </c>
      <c r="W114" s="158"/>
      <c r="X114" s="158" t="s">
        <v>116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117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242</v>
      </c>
      <c r="D115" s="160"/>
      <c r="E115" s="161">
        <v>7.0149999999999997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119</v>
      </c>
      <c r="AH115" s="148">
        <v>5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1">
        <v>31</v>
      </c>
      <c r="B116" s="172" t="s">
        <v>243</v>
      </c>
      <c r="C116" s="186" t="s">
        <v>244</v>
      </c>
      <c r="D116" s="173" t="s">
        <v>168</v>
      </c>
      <c r="E116" s="174">
        <v>9</v>
      </c>
      <c r="F116" s="175"/>
      <c r="G116" s="176">
        <f>ROUND(E116*F116,2)</f>
        <v>0</v>
      </c>
      <c r="H116" s="159"/>
      <c r="I116" s="158">
        <f>ROUND(E116*H116,2)</f>
        <v>0</v>
      </c>
      <c r="J116" s="159"/>
      <c r="K116" s="158">
        <f>ROUND(E116*J116,2)</f>
        <v>0</v>
      </c>
      <c r="L116" s="158">
        <v>21</v>
      </c>
      <c r="M116" s="158">
        <f>G116*(1+L116/100)</f>
        <v>0</v>
      </c>
      <c r="N116" s="158">
        <v>0</v>
      </c>
      <c r="O116" s="158">
        <f>ROUND(E116*N116,2)</f>
        <v>0</v>
      </c>
      <c r="P116" s="158">
        <v>2.2599999999999999E-3</v>
      </c>
      <c r="Q116" s="158">
        <f>ROUND(E116*P116,2)</f>
        <v>0.02</v>
      </c>
      <c r="R116" s="158"/>
      <c r="S116" s="158" t="s">
        <v>114</v>
      </c>
      <c r="T116" s="158" t="s">
        <v>115</v>
      </c>
      <c r="U116" s="158">
        <v>0.05</v>
      </c>
      <c r="V116" s="158">
        <f>ROUND(E116*U116,2)</f>
        <v>0.45</v>
      </c>
      <c r="W116" s="158"/>
      <c r="X116" s="158" t="s">
        <v>116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245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7" t="s">
        <v>246</v>
      </c>
      <c r="D117" s="160"/>
      <c r="E117" s="161">
        <v>9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119</v>
      </c>
      <c r="AH117" s="148">
        <v>5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ht="22.5" outlineLevel="1" x14ac:dyDescent="0.2">
      <c r="A118" s="171">
        <v>32</v>
      </c>
      <c r="B118" s="172" t="s">
        <v>247</v>
      </c>
      <c r="C118" s="186" t="s">
        <v>248</v>
      </c>
      <c r="D118" s="173" t="s">
        <v>249</v>
      </c>
      <c r="E118" s="174">
        <v>5</v>
      </c>
      <c r="F118" s="175"/>
      <c r="G118" s="176">
        <f>ROUND(E118*F118,2)</f>
        <v>0</v>
      </c>
      <c r="H118" s="159"/>
      <c r="I118" s="158">
        <f>ROUND(E118*H118,2)</f>
        <v>0</v>
      </c>
      <c r="J118" s="159"/>
      <c r="K118" s="158">
        <f>ROUND(E118*J118,2)</f>
        <v>0</v>
      </c>
      <c r="L118" s="158">
        <v>21</v>
      </c>
      <c r="M118" s="158">
        <f>G118*(1+L118/100)</f>
        <v>0</v>
      </c>
      <c r="N118" s="158">
        <v>0</v>
      </c>
      <c r="O118" s="158">
        <f>ROUND(E118*N118,2)</f>
        <v>0</v>
      </c>
      <c r="P118" s="158">
        <v>0</v>
      </c>
      <c r="Q118" s="158">
        <f>ROUND(E118*P118,2)</f>
        <v>0</v>
      </c>
      <c r="R118" s="158"/>
      <c r="S118" s="158" t="s">
        <v>192</v>
      </c>
      <c r="T118" s="158" t="s">
        <v>115</v>
      </c>
      <c r="U118" s="158">
        <v>0</v>
      </c>
      <c r="V118" s="158">
        <f>ROUND(E118*U118,2)</f>
        <v>0</v>
      </c>
      <c r="W118" s="158"/>
      <c r="X118" s="158" t="s">
        <v>116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117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250</v>
      </c>
      <c r="D119" s="160"/>
      <c r="E119" s="161">
        <v>5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119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22.5" outlineLevel="1" x14ac:dyDescent="0.2">
      <c r="A120" s="171">
        <v>33</v>
      </c>
      <c r="B120" s="172" t="s">
        <v>251</v>
      </c>
      <c r="C120" s="186" t="s">
        <v>252</v>
      </c>
      <c r="D120" s="173" t="s">
        <v>249</v>
      </c>
      <c r="E120" s="174">
        <v>2</v>
      </c>
      <c r="F120" s="175"/>
      <c r="G120" s="176">
        <f>ROUND(E120*F120,2)</f>
        <v>0</v>
      </c>
      <c r="H120" s="159"/>
      <c r="I120" s="158">
        <f>ROUND(E120*H120,2)</f>
        <v>0</v>
      </c>
      <c r="J120" s="159"/>
      <c r="K120" s="158">
        <f>ROUND(E120*J120,2)</f>
        <v>0</v>
      </c>
      <c r="L120" s="158">
        <v>21</v>
      </c>
      <c r="M120" s="158">
        <f>G120*(1+L120/100)</f>
        <v>0</v>
      </c>
      <c r="N120" s="158">
        <v>0</v>
      </c>
      <c r="O120" s="158">
        <f>ROUND(E120*N120,2)</f>
        <v>0</v>
      </c>
      <c r="P120" s="158">
        <v>0</v>
      </c>
      <c r="Q120" s="158">
        <f>ROUND(E120*P120,2)</f>
        <v>0</v>
      </c>
      <c r="R120" s="158"/>
      <c r="S120" s="158" t="s">
        <v>192</v>
      </c>
      <c r="T120" s="158" t="s">
        <v>115</v>
      </c>
      <c r="U120" s="158">
        <v>0</v>
      </c>
      <c r="V120" s="158">
        <f>ROUND(E120*U120,2)</f>
        <v>0</v>
      </c>
      <c r="W120" s="158"/>
      <c r="X120" s="158" t="s">
        <v>116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7" t="s">
        <v>253</v>
      </c>
      <c r="D121" s="160"/>
      <c r="E121" s="161">
        <v>2</v>
      </c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119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7">
        <v>34</v>
      </c>
      <c r="B122" s="178" t="s">
        <v>254</v>
      </c>
      <c r="C122" s="189" t="s">
        <v>255</v>
      </c>
      <c r="D122" s="179" t="s">
        <v>215</v>
      </c>
      <c r="E122" s="180">
        <v>0.15689</v>
      </c>
      <c r="F122" s="181"/>
      <c r="G122" s="182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21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114</v>
      </c>
      <c r="T122" s="158" t="s">
        <v>115</v>
      </c>
      <c r="U122" s="158">
        <v>4.82</v>
      </c>
      <c r="V122" s="158">
        <f>ROUND(E122*U122,2)</f>
        <v>0.76</v>
      </c>
      <c r="W122" s="158"/>
      <c r="X122" s="158" t="s">
        <v>216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217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x14ac:dyDescent="0.2">
      <c r="A123" s="165" t="s">
        <v>109</v>
      </c>
      <c r="B123" s="166" t="s">
        <v>73</v>
      </c>
      <c r="C123" s="185" t="s">
        <v>74</v>
      </c>
      <c r="D123" s="167"/>
      <c r="E123" s="168"/>
      <c r="F123" s="169"/>
      <c r="G123" s="170">
        <f>SUMIF(AG124:AG133,"&lt;&gt;NOR",G124:G133)</f>
        <v>0</v>
      </c>
      <c r="H123" s="164"/>
      <c r="I123" s="164">
        <f>SUM(I124:I133)</f>
        <v>0</v>
      </c>
      <c r="J123" s="164"/>
      <c r="K123" s="164">
        <f>SUM(K124:K133)</f>
        <v>0</v>
      </c>
      <c r="L123" s="164"/>
      <c r="M123" s="164">
        <f>SUM(M124:M133)</f>
        <v>0</v>
      </c>
      <c r="N123" s="164"/>
      <c r="O123" s="164">
        <f>SUM(O124:O133)</f>
        <v>0.08</v>
      </c>
      <c r="P123" s="164"/>
      <c r="Q123" s="164">
        <f>SUM(Q124:Q133)</f>
        <v>0.08</v>
      </c>
      <c r="R123" s="164"/>
      <c r="S123" s="164"/>
      <c r="T123" s="164"/>
      <c r="U123" s="164"/>
      <c r="V123" s="164">
        <f>SUM(V124:V133)</f>
        <v>1.5499999999999998</v>
      </c>
      <c r="W123" s="164"/>
      <c r="X123" s="164"/>
      <c r="AG123" t="s">
        <v>110</v>
      </c>
    </row>
    <row r="124" spans="1:60" outlineLevel="1" x14ac:dyDescent="0.2">
      <c r="A124" s="171">
        <v>35</v>
      </c>
      <c r="B124" s="172" t="s">
        <v>256</v>
      </c>
      <c r="C124" s="186" t="s">
        <v>257</v>
      </c>
      <c r="D124" s="173" t="s">
        <v>125</v>
      </c>
      <c r="E124" s="174">
        <v>0.98</v>
      </c>
      <c r="F124" s="175"/>
      <c r="G124" s="176">
        <f>ROUND(E124*F124,2)</f>
        <v>0</v>
      </c>
      <c r="H124" s="159"/>
      <c r="I124" s="158">
        <f>ROUND(E124*H124,2)</f>
        <v>0</v>
      </c>
      <c r="J124" s="159"/>
      <c r="K124" s="158">
        <f>ROUND(E124*J124,2)</f>
        <v>0</v>
      </c>
      <c r="L124" s="158">
        <v>21</v>
      </c>
      <c r="M124" s="158">
        <f>G124*(1+L124/100)</f>
        <v>0</v>
      </c>
      <c r="N124" s="158">
        <v>0</v>
      </c>
      <c r="O124" s="158">
        <f>ROUND(E124*N124,2)</f>
        <v>0</v>
      </c>
      <c r="P124" s="158">
        <v>6.7000000000000004E-2</v>
      </c>
      <c r="Q124" s="158">
        <f>ROUND(E124*P124,2)</f>
        <v>7.0000000000000007E-2</v>
      </c>
      <c r="R124" s="158"/>
      <c r="S124" s="158" t="s">
        <v>114</v>
      </c>
      <c r="T124" s="158" t="s">
        <v>115</v>
      </c>
      <c r="U124" s="158">
        <v>0.23300000000000001</v>
      </c>
      <c r="V124" s="158">
        <f>ROUND(E124*U124,2)</f>
        <v>0.23</v>
      </c>
      <c r="W124" s="158"/>
      <c r="X124" s="158" t="s">
        <v>116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117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7" t="s">
        <v>258</v>
      </c>
      <c r="D125" s="160"/>
      <c r="E125" s="161">
        <v>0.98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119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7">
        <v>36</v>
      </c>
      <c r="B126" s="178" t="s">
        <v>259</v>
      </c>
      <c r="C126" s="189" t="s">
        <v>260</v>
      </c>
      <c r="D126" s="179" t="s">
        <v>168</v>
      </c>
      <c r="E126" s="180">
        <v>0.5</v>
      </c>
      <c r="F126" s="181"/>
      <c r="G126" s="182">
        <f>ROUND(E126*F126,2)</f>
        <v>0</v>
      </c>
      <c r="H126" s="159"/>
      <c r="I126" s="158">
        <f>ROUND(E126*H126,2)</f>
        <v>0</v>
      </c>
      <c r="J126" s="159"/>
      <c r="K126" s="158">
        <f>ROUND(E126*J126,2)</f>
        <v>0</v>
      </c>
      <c r="L126" s="158">
        <v>21</v>
      </c>
      <c r="M126" s="158">
        <f>G126*(1+L126/100)</f>
        <v>0</v>
      </c>
      <c r="N126" s="158">
        <v>0</v>
      </c>
      <c r="O126" s="158">
        <f>ROUND(E126*N126,2)</f>
        <v>0</v>
      </c>
      <c r="P126" s="158">
        <v>2.3E-2</v>
      </c>
      <c r="Q126" s="158">
        <f>ROUND(E126*P126,2)</f>
        <v>0.01</v>
      </c>
      <c r="R126" s="158"/>
      <c r="S126" s="158" t="s">
        <v>114</v>
      </c>
      <c r="T126" s="158" t="s">
        <v>115</v>
      </c>
      <c r="U126" s="158">
        <v>0.08</v>
      </c>
      <c r="V126" s="158">
        <f>ROUND(E126*U126,2)</f>
        <v>0.04</v>
      </c>
      <c r="W126" s="158"/>
      <c r="X126" s="158" t="s">
        <v>116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117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1">
        <v>37</v>
      </c>
      <c r="B127" s="172" t="s">
        <v>261</v>
      </c>
      <c r="C127" s="186" t="s">
        <v>262</v>
      </c>
      <c r="D127" s="173" t="s">
        <v>125</v>
      </c>
      <c r="E127" s="174">
        <v>0.98</v>
      </c>
      <c r="F127" s="175"/>
      <c r="G127" s="176">
        <f>ROUND(E127*F127,2)</f>
        <v>0</v>
      </c>
      <c r="H127" s="159"/>
      <c r="I127" s="158">
        <f>ROUND(E127*H127,2)</f>
        <v>0</v>
      </c>
      <c r="J127" s="159"/>
      <c r="K127" s="158">
        <f>ROUND(E127*J127,2)</f>
        <v>0</v>
      </c>
      <c r="L127" s="158">
        <v>21</v>
      </c>
      <c r="M127" s="158">
        <f>G127*(1+L127/100)</f>
        <v>0</v>
      </c>
      <c r="N127" s="158">
        <v>0</v>
      </c>
      <c r="O127" s="158">
        <f>ROUND(E127*N127,2)</f>
        <v>0</v>
      </c>
      <c r="P127" s="158">
        <v>0</v>
      </c>
      <c r="Q127" s="158">
        <f>ROUND(E127*P127,2)</f>
        <v>0</v>
      </c>
      <c r="R127" s="158"/>
      <c r="S127" s="158" t="s">
        <v>114</v>
      </c>
      <c r="T127" s="158" t="s">
        <v>115</v>
      </c>
      <c r="U127" s="158">
        <v>0.79</v>
      </c>
      <c r="V127" s="158">
        <f>ROUND(E127*U127,2)</f>
        <v>0.77</v>
      </c>
      <c r="W127" s="158"/>
      <c r="X127" s="158" t="s">
        <v>116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117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7" t="s">
        <v>263</v>
      </c>
      <c r="D128" s="160"/>
      <c r="E128" s="161">
        <v>0.98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119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7">
        <v>38</v>
      </c>
      <c r="B129" s="178" t="s">
        <v>264</v>
      </c>
      <c r="C129" s="189" t="s">
        <v>265</v>
      </c>
      <c r="D129" s="179" t="s">
        <v>168</v>
      </c>
      <c r="E129" s="180">
        <v>0.4</v>
      </c>
      <c r="F129" s="181"/>
      <c r="G129" s="182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58">
        <v>0</v>
      </c>
      <c r="O129" s="158">
        <f>ROUND(E129*N129,2)</f>
        <v>0</v>
      </c>
      <c r="P129" s="158">
        <v>0</v>
      </c>
      <c r="Q129" s="158">
        <f>ROUND(E129*P129,2)</f>
        <v>0</v>
      </c>
      <c r="R129" s="158"/>
      <c r="S129" s="158" t="s">
        <v>114</v>
      </c>
      <c r="T129" s="158" t="s">
        <v>115</v>
      </c>
      <c r="U129" s="158">
        <v>0.32</v>
      </c>
      <c r="V129" s="158">
        <f>ROUND(E129*U129,2)</f>
        <v>0.13</v>
      </c>
      <c r="W129" s="158"/>
      <c r="X129" s="158" t="s">
        <v>116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117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 x14ac:dyDescent="0.2">
      <c r="A130" s="177">
        <v>39</v>
      </c>
      <c r="B130" s="178" t="s">
        <v>266</v>
      </c>
      <c r="C130" s="189" t="s">
        <v>267</v>
      </c>
      <c r="D130" s="179" t="s">
        <v>168</v>
      </c>
      <c r="E130" s="180">
        <v>0.5</v>
      </c>
      <c r="F130" s="181"/>
      <c r="G130" s="182">
        <f>ROUND(E130*F130,2)</f>
        <v>0</v>
      </c>
      <c r="H130" s="159"/>
      <c r="I130" s="158">
        <f>ROUND(E130*H130,2)</f>
        <v>0</v>
      </c>
      <c r="J130" s="159"/>
      <c r="K130" s="158">
        <f>ROUND(E130*J130,2)</f>
        <v>0</v>
      </c>
      <c r="L130" s="158">
        <v>21</v>
      </c>
      <c r="M130" s="158">
        <f>G130*(1+L130/100)</f>
        <v>0</v>
      </c>
      <c r="N130" s="158">
        <v>1.427E-2</v>
      </c>
      <c r="O130" s="158">
        <f>ROUND(E130*N130,2)</f>
        <v>0.01</v>
      </c>
      <c r="P130" s="158">
        <v>0</v>
      </c>
      <c r="Q130" s="158">
        <f>ROUND(E130*P130,2)</f>
        <v>0</v>
      </c>
      <c r="R130" s="158"/>
      <c r="S130" s="158" t="s">
        <v>114</v>
      </c>
      <c r="T130" s="158" t="s">
        <v>115</v>
      </c>
      <c r="U130" s="158">
        <v>0.42</v>
      </c>
      <c r="V130" s="158">
        <f>ROUND(E130*U130,2)</f>
        <v>0.21</v>
      </c>
      <c r="W130" s="158"/>
      <c r="X130" s="158" t="s">
        <v>116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117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71">
        <v>40</v>
      </c>
      <c r="B131" s="172" t="s">
        <v>268</v>
      </c>
      <c r="C131" s="186" t="s">
        <v>269</v>
      </c>
      <c r="D131" s="173" t="s">
        <v>270</v>
      </c>
      <c r="E131" s="174">
        <v>36</v>
      </c>
      <c r="F131" s="175"/>
      <c r="G131" s="176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58">
        <v>1.8500000000000001E-3</v>
      </c>
      <c r="O131" s="158">
        <f>ROUND(E131*N131,2)</f>
        <v>7.0000000000000007E-2</v>
      </c>
      <c r="P131" s="158">
        <v>0</v>
      </c>
      <c r="Q131" s="158">
        <f>ROUND(E131*P131,2)</f>
        <v>0</v>
      </c>
      <c r="R131" s="158" t="s">
        <v>271</v>
      </c>
      <c r="S131" s="158" t="s">
        <v>114</v>
      </c>
      <c r="T131" s="158" t="s">
        <v>272</v>
      </c>
      <c r="U131" s="158">
        <v>0</v>
      </c>
      <c r="V131" s="158">
        <f>ROUND(E131*U131,2)</f>
        <v>0</v>
      </c>
      <c r="W131" s="158"/>
      <c r="X131" s="158" t="s">
        <v>273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274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7" t="s">
        <v>275</v>
      </c>
      <c r="D132" s="160"/>
      <c r="E132" s="161">
        <v>36</v>
      </c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119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77">
        <v>41</v>
      </c>
      <c r="B133" s="178" t="s">
        <v>276</v>
      </c>
      <c r="C133" s="189" t="s">
        <v>277</v>
      </c>
      <c r="D133" s="179" t="s">
        <v>215</v>
      </c>
      <c r="E133" s="180">
        <v>7.374E-2</v>
      </c>
      <c r="F133" s="181"/>
      <c r="G133" s="182">
        <f>ROUND(E133*F133,2)</f>
        <v>0</v>
      </c>
      <c r="H133" s="159"/>
      <c r="I133" s="158">
        <f>ROUND(E133*H133,2)</f>
        <v>0</v>
      </c>
      <c r="J133" s="159"/>
      <c r="K133" s="158">
        <f>ROUND(E133*J133,2)</f>
        <v>0</v>
      </c>
      <c r="L133" s="158">
        <v>21</v>
      </c>
      <c r="M133" s="158">
        <f>G133*(1+L133/100)</f>
        <v>0</v>
      </c>
      <c r="N133" s="158">
        <v>0</v>
      </c>
      <c r="O133" s="158">
        <f>ROUND(E133*N133,2)</f>
        <v>0</v>
      </c>
      <c r="P133" s="158">
        <v>0</v>
      </c>
      <c r="Q133" s="158">
        <f>ROUND(E133*P133,2)</f>
        <v>0</v>
      </c>
      <c r="R133" s="158"/>
      <c r="S133" s="158" t="s">
        <v>114</v>
      </c>
      <c r="T133" s="158" t="s">
        <v>115</v>
      </c>
      <c r="U133" s="158">
        <v>2.3290000000000002</v>
      </c>
      <c r="V133" s="158">
        <f>ROUND(E133*U133,2)</f>
        <v>0.17</v>
      </c>
      <c r="W133" s="158"/>
      <c r="X133" s="158" t="s">
        <v>216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217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x14ac:dyDescent="0.2">
      <c r="A134" s="165" t="s">
        <v>109</v>
      </c>
      <c r="B134" s="166" t="s">
        <v>75</v>
      </c>
      <c r="C134" s="185" t="s">
        <v>76</v>
      </c>
      <c r="D134" s="167"/>
      <c r="E134" s="168"/>
      <c r="F134" s="169"/>
      <c r="G134" s="170">
        <f>SUMIF(AG135:AG182,"&lt;&gt;NOR",G135:G182)</f>
        <v>0</v>
      </c>
      <c r="H134" s="164"/>
      <c r="I134" s="164">
        <f>SUM(I135:I182)</f>
        <v>0</v>
      </c>
      <c r="J134" s="164"/>
      <c r="K134" s="164">
        <f>SUM(K135:K182)</f>
        <v>0</v>
      </c>
      <c r="L134" s="164"/>
      <c r="M134" s="164">
        <f>SUM(M135:M182)</f>
        <v>0</v>
      </c>
      <c r="N134" s="164"/>
      <c r="O134" s="164">
        <f>SUM(O135:O182)</f>
        <v>0.62</v>
      </c>
      <c r="P134" s="164"/>
      <c r="Q134" s="164">
        <f>SUM(Q135:Q182)</f>
        <v>0</v>
      </c>
      <c r="R134" s="164"/>
      <c r="S134" s="164"/>
      <c r="T134" s="164"/>
      <c r="U134" s="164"/>
      <c r="V134" s="164">
        <f>SUM(V135:V182)</f>
        <v>0</v>
      </c>
      <c r="W134" s="164"/>
      <c r="X134" s="164"/>
      <c r="AG134" t="s">
        <v>110</v>
      </c>
    </row>
    <row r="135" spans="1:60" outlineLevel="1" x14ac:dyDescent="0.2">
      <c r="A135" s="171">
        <v>42</v>
      </c>
      <c r="B135" s="172" t="s">
        <v>278</v>
      </c>
      <c r="C135" s="186" t="s">
        <v>279</v>
      </c>
      <c r="D135" s="173" t="s">
        <v>191</v>
      </c>
      <c r="E135" s="174">
        <v>0</v>
      </c>
      <c r="F135" s="175"/>
      <c r="G135" s="176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21</v>
      </c>
      <c r="M135" s="158">
        <f>G135*(1+L135/100)</f>
        <v>0</v>
      </c>
      <c r="N135" s="158">
        <v>0</v>
      </c>
      <c r="O135" s="158">
        <f>ROUND(E135*N135,2)</f>
        <v>0</v>
      </c>
      <c r="P135" s="158">
        <v>0</v>
      </c>
      <c r="Q135" s="158">
        <f>ROUND(E135*P135,2)</f>
        <v>0</v>
      </c>
      <c r="R135" s="158"/>
      <c r="S135" s="158" t="s">
        <v>192</v>
      </c>
      <c r="T135" s="158" t="s">
        <v>193</v>
      </c>
      <c r="U135" s="158">
        <v>0</v>
      </c>
      <c r="V135" s="158">
        <f>ROUND(E135*U135,2)</f>
        <v>0</v>
      </c>
      <c r="W135" s="158"/>
      <c r="X135" s="158" t="s">
        <v>116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117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7" t="s">
        <v>280</v>
      </c>
      <c r="D136" s="160"/>
      <c r="E136" s="161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119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7" t="s">
        <v>281</v>
      </c>
      <c r="D137" s="160"/>
      <c r="E137" s="161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119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282</v>
      </c>
      <c r="D138" s="160"/>
      <c r="E138" s="161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119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7" t="s">
        <v>283</v>
      </c>
      <c r="D139" s="160"/>
      <c r="E139" s="161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119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7" t="s">
        <v>284</v>
      </c>
      <c r="D140" s="160"/>
      <c r="E140" s="161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119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ht="22.5" outlineLevel="1" x14ac:dyDescent="0.2">
      <c r="A141" s="155"/>
      <c r="B141" s="156"/>
      <c r="C141" s="187" t="s">
        <v>285</v>
      </c>
      <c r="D141" s="160"/>
      <c r="E141" s="161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119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1">
        <v>43</v>
      </c>
      <c r="B142" s="172" t="s">
        <v>286</v>
      </c>
      <c r="C142" s="186" t="s">
        <v>287</v>
      </c>
      <c r="D142" s="173" t="s">
        <v>270</v>
      </c>
      <c r="E142" s="174">
        <v>1</v>
      </c>
      <c r="F142" s="175"/>
      <c r="G142" s="176">
        <f>ROUND(E142*F142,2)</f>
        <v>0</v>
      </c>
      <c r="H142" s="159"/>
      <c r="I142" s="158">
        <f>ROUND(E142*H142,2)</f>
        <v>0</v>
      </c>
      <c r="J142" s="159"/>
      <c r="K142" s="158">
        <f>ROUND(E142*J142,2)</f>
        <v>0</v>
      </c>
      <c r="L142" s="158">
        <v>21</v>
      </c>
      <c r="M142" s="158">
        <f>G142*(1+L142/100)</f>
        <v>0</v>
      </c>
      <c r="N142" s="158">
        <v>0.01</v>
      </c>
      <c r="O142" s="158">
        <f>ROUND(E142*N142,2)</f>
        <v>0.01</v>
      </c>
      <c r="P142" s="158">
        <v>0</v>
      </c>
      <c r="Q142" s="158">
        <f>ROUND(E142*P142,2)</f>
        <v>0</v>
      </c>
      <c r="R142" s="158"/>
      <c r="S142" s="158" t="s">
        <v>192</v>
      </c>
      <c r="T142" s="158" t="s">
        <v>115</v>
      </c>
      <c r="U142" s="158">
        <v>0</v>
      </c>
      <c r="V142" s="158">
        <f>ROUND(E142*U142,2)</f>
        <v>0</v>
      </c>
      <c r="W142" s="158"/>
      <c r="X142" s="158" t="s">
        <v>116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134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263" t="s">
        <v>288</v>
      </c>
      <c r="D143" s="264"/>
      <c r="E143" s="264"/>
      <c r="F143" s="264"/>
      <c r="G143" s="264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136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1" x14ac:dyDescent="0.2">
      <c r="A144" s="155"/>
      <c r="B144" s="156"/>
      <c r="C144" s="187" t="s">
        <v>289</v>
      </c>
      <c r="D144" s="160"/>
      <c r="E144" s="161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119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ht="33.75" outlineLevel="1" x14ac:dyDescent="0.2">
      <c r="A145" s="155"/>
      <c r="B145" s="156"/>
      <c r="C145" s="187" t="s">
        <v>290</v>
      </c>
      <c r="D145" s="160"/>
      <c r="E145" s="161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119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22.5" outlineLevel="1" x14ac:dyDescent="0.2">
      <c r="A146" s="155"/>
      <c r="B146" s="156"/>
      <c r="C146" s="187" t="s">
        <v>291</v>
      </c>
      <c r="D146" s="160"/>
      <c r="E146" s="161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119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55</v>
      </c>
      <c r="D147" s="160"/>
      <c r="E147" s="161">
        <v>1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119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1">
        <v>44</v>
      </c>
      <c r="B148" s="172" t="s">
        <v>292</v>
      </c>
      <c r="C148" s="186" t="s">
        <v>293</v>
      </c>
      <c r="D148" s="173" t="s">
        <v>270</v>
      </c>
      <c r="E148" s="174">
        <v>2</v>
      </c>
      <c r="F148" s="175"/>
      <c r="G148" s="176">
        <f>ROUND(E148*F148,2)</f>
        <v>0</v>
      </c>
      <c r="H148" s="159"/>
      <c r="I148" s="158">
        <f>ROUND(E148*H148,2)</f>
        <v>0</v>
      </c>
      <c r="J148" s="159"/>
      <c r="K148" s="158">
        <f>ROUND(E148*J148,2)</f>
        <v>0</v>
      </c>
      <c r="L148" s="158">
        <v>21</v>
      </c>
      <c r="M148" s="158">
        <f>G148*(1+L148/100)</f>
        <v>0</v>
      </c>
      <c r="N148" s="158">
        <v>0.01</v>
      </c>
      <c r="O148" s="158">
        <f>ROUND(E148*N148,2)</f>
        <v>0.02</v>
      </c>
      <c r="P148" s="158">
        <v>0</v>
      </c>
      <c r="Q148" s="158">
        <f>ROUND(E148*P148,2)</f>
        <v>0</v>
      </c>
      <c r="R148" s="158"/>
      <c r="S148" s="158" t="s">
        <v>192</v>
      </c>
      <c r="T148" s="158" t="s">
        <v>115</v>
      </c>
      <c r="U148" s="158">
        <v>0</v>
      </c>
      <c r="V148" s="158">
        <f>ROUND(E148*U148,2)</f>
        <v>0</v>
      </c>
      <c r="W148" s="158"/>
      <c r="X148" s="158" t="s">
        <v>116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134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263" t="s">
        <v>288</v>
      </c>
      <c r="D149" s="264"/>
      <c r="E149" s="264"/>
      <c r="F149" s="264"/>
      <c r="G149" s="264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136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2.5" outlineLevel="1" x14ac:dyDescent="0.2">
      <c r="A150" s="155"/>
      <c r="B150" s="156"/>
      <c r="C150" s="187" t="s">
        <v>294</v>
      </c>
      <c r="D150" s="160"/>
      <c r="E150" s="161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119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ht="33.75" outlineLevel="1" x14ac:dyDescent="0.2">
      <c r="A151" s="155"/>
      <c r="B151" s="156"/>
      <c r="C151" s="187" t="s">
        <v>295</v>
      </c>
      <c r="D151" s="160"/>
      <c r="E151" s="161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119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ht="22.5" outlineLevel="1" x14ac:dyDescent="0.2">
      <c r="A152" s="155"/>
      <c r="B152" s="156"/>
      <c r="C152" s="187" t="s">
        <v>291</v>
      </c>
      <c r="D152" s="160"/>
      <c r="E152" s="161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119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7" t="s">
        <v>296</v>
      </c>
      <c r="D153" s="160"/>
      <c r="E153" s="161">
        <v>2</v>
      </c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119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71">
        <v>45</v>
      </c>
      <c r="B154" s="172" t="s">
        <v>297</v>
      </c>
      <c r="C154" s="186" t="s">
        <v>298</v>
      </c>
      <c r="D154" s="173" t="s">
        <v>270</v>
      </c>
      <c r="E154" s="174">
        <v>2</v>
      </c>
      <c r="F154" s="175"/>
      <c r="G154" s="176">
        <f>ROUND(E154*F154,2)</f>
        <v>0</v>
      </c>
      <c r="H154" s="159"/>
      <c r="I154" s="158">
        <f>ROUND(E154*H154,2)</f>
        <v>0</v>
      </c>
      <c r="J154" s="159"/>
      <c r="K154" s="158">
        <f>ROUND(E154*J154,2)</f>
        <v>0</v>
      </c>
      <c r="L154" s="158">
        <v>21</v>
      </c>
      <c r="M154" s="158">
        <f>G154*(1+L154/100)</f>
        <v>0</v>
      </c>
      <c r="N154" s="158">
        <v>0.05</v>
      </c>
      <c r="O154" s="158">
        <f>ROUND(E154*N154,2)</f>
        <v>0.1</v>
      </c>
      <c r="P154" s="158">
        <v>0</v>
      </c>
      <c r="Q154" s="158">
        <f>ROUND(E154*P154,2)</f>
        <v>0</v>
      </c>
      <c r="R154" s="158"/>
      <c r="S154" s="158" t="s">
        <v>192</v>
      </c>
      <c r="T154" s="158" t="s">
        <v>115</v>
      </c>
      <c r="U154" s="158">
        <v>0</v>
      </c>
      <c r="V154" s="158">
        <f>ROUND(E154*U154,2)</f>
        <v>0</v>
      </c>
      <c r="W154" s="158"/>
      <c r="X154" s="158" t="s">
        <v>116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134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263" t="s">
        <v>288</v>
      </c>
      <c r="D155" s="264"/>
      <c r="E155" s="264"/>
      <c r="F155" s="264"/>
      <c r="G155" s="264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136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ht="22.5" outlineLevel="1" x14ac:dyDescent="0.2">
      <c r="A156" s="155"/>
      <c r="B156" s="156"/>
      <c r="C156" s="187" t="s">
        <v>299</v>
      </c>
      <c r="D156" s="160"/>
      <c r="E156" s="161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119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ht="33.75" outlineLevel="1" x14ac:dyDescent="0.2">
      <c r="A157" s="155"/>
      <c r="B157" s="156"/>
      <c r="C157" s="187" t="s">
        <v>295</v>
      </c>
      <c r="D157" s="160"/>
      <c r="E157" s="161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119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ht="22.5" outlineLevel="1" x14ac:dyDescent="0.2">
      <c r="A158" s="155"/>
      <c r="B158" s="156"/>
      <c r="C158" s="187" t="s">
        <v>291</v>
      </c>
      <c r="D158" s="160"/>
      <c r="E158" s="161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119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296</v>
      </c>
      <c r="D159" s="160"/>
      <c r="E159" s="161">
        <v>2</v>
      </c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119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71">
        <v>46</v>
      </c>
      <c r="B160" s="172" t="s">
        <v>300</v>
      </c>
      <c r="C160" s="186" t="s">
        <v>301</v>
      </c>
      <c r="D160" s="173" t="s">
        <v>270</v>
      </c>
      <c r="E160" s="174">
        <v>1</v>
      </c>
      <c r="F160" s="175"/>
      <c r="G160" s="176">
        <f>ROUND(E160*F160,2)</f>
        <v>0</v>
      </c>
      <c r="H160" s="159"/>
      <c r="I160" s="158">
        <f>ROUND(E160*H160,2)</f>
        <v>0</v>
      </c>
      <c r="J160" s="159"/>
      <c r="K160" s="158">
        <f>ROUND(E160*J160,2)</f>
        <v>0</v>
      </c>
      <c r="L160" s="158">
        <v>21</v>
      </c>
      <c r="M160" s="158">
        <f>G160*(1+L160/100)</f>
        <v>0</v>
      </c>
      <c r="N160" s="158">
        <v>0.01</v>
      </c>
      <c r="O160" s="158">
        <f>ROUND(E160*N160,2)</f>
        <v>0.01</v>
      </c>
      <c r="P160" s="158">
        <v>0</v>
      </c>
      <c r="Q160" s="158">
        <f>ROUND(E160*P160,2)</f>
        <v>0</v>
      </c>
      <c r="R160" s="158"/>
      <c r="S160" s="158" t="s">
        <v>192</v>
      </c>
      <c r="T160" s="158" t="s">
        <v>193</v>
      </c>
      <c r="U160" s="158">
        <v>0</v>
      </c>
      <c r="V160" s="158">
        <f>ROUND(E160*U160,2)</f>
        <v>0</v>
      </c>
      <c r="W160" s="158"/>
      <c r="X160" s="158" t="s">
        <v>116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134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263" t="s">
        <v>288</v>
      </c>
      <c r="D161" s="264"/>
      <c r="E161" s="264"/>
      <c r="F161" s="264"/>
      <c r="G161" s="264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136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22.5" outlineLevel="1" x14ac:dyDescent="0.2">
      <c r="A162" s="155"/>
      <c r="B162" s="156"/>
      <c r="C162" s="187" t="s">
        <v>302</v>
      </c>
      <c r="D162" s="160"/>
      <c r="E162" s="161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119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ht="22.5" outlineLevel="1" x14ac:dyDescent="0.2">
      <c r="A163" s="155"/>
      <c r="B163" s="156"/>
      <c r="C163" s="187" t="s">
        <v>303</v>
      </c>
      <c r="D163" s="160"/>
      <c r="E163" s="161">
        <v>1</v>
      </c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119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71">
        <v>47</v>
      </c>
      <c r="B164" s="172" t="s">
        <v>304</v>
      </c>
      <c r="C164" s="186" t="s">
        <v>305</v>
      </c>
      <c r="D164" s="173" t="s">
        <v>306</v>
      </c>
      <c r="E164" s="174">
        <v>1</v>
      </c>
      <c r="F164" s="175"/>
      <c r="G164" s="176">
        <f>ROUND(E164*F164,2)</f>
        <v>0</v>
      </c>
      <c r="H164" s="159"/>
      <c r="I164" s="158">
        <f>ROUND(E164*H164,2)</f>
        <v>0</v>
      </c>
      <c r="J164" s="159"/>
      <c r="K164" s="158">
        <f>ROUND(E164*J164,2)</f>
        <v>0</v>
      </c>
      <c r="L164" s="158">
        <v>21</v>
      </c>
      <c r="M164" s="158">
        <f>G164*(1+L164/100)</f>
        <v>0</v>
      </c>
      <c r="N164" s="158">
        <v>0.02</v>
      </c>
      <c r="O164" s="158">
        <f>ROUND(E164*N164,2)</f>
        <v>0.02</v>
      </c>
      <c r="P164" s="158">
        <v>0</v>
      </c>
      <c r="Q164" s="158">
        <f>ROUND(E164*P164,2)</f>
        <v>0</v>
      </c>
      <c r="R164" s="158"/>
      <c r="S164" s="158" t="s">
        <v>192</v>
      </c>
      <c r="T164" s="158" t="s">
        <v>193</v>
      </c>
      <c r="U164" s="158">
        <v>0</v>
      </c>
      <c r="V164" s="158">
        <f>ROUND(E164*U164,2)</f>
        <v>0</v>
      </c>
      <c r="W164" s="158"/>
      <c r="X164" s="158" t="s">
        <v>116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117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ht="33.75" outlineLevel="1" x14ac:dyDescent="0.2">
      <c r="A165" s="155"/>
      <c r="B165" s="156"/>
      <c r="C165" s="187" t="s">
        <v>307</v>
      </c>
      <c r="D165" s="160"/>
      <c r="E165" s="161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119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ht="33.75" outlineLevel="1" x14ac:dyDescent="0.2">
      <c r="A166" s="155"/>
      <c r="B166" s="156"/>
      <c r="C166" s="187" t="s">
        <v>308</v>
      </c>
      <c r="D166" s="160"/>
      <c r="E166" s="161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119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ht="22.5" outlineLevel="1" x14ac:dyDescent="0.2">
      <c r="A167" s="155"/>
      <c r="B167" s="156"/>
      <c r="C167" s="187" t="s">
        <v>291</v>
      </c>
      <c r="D167" s="160"/>
      <c r="E167" s="161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119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7" t="s">
        <v>55</v>
      </c>
      <c r="D168" s="160"/>
      <c r="E168" s="161">
        <v>1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119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ht="22.5" outlineLevel="1" x14ac:dyDescent="0.2">
      <c r="A169" s="171">
        <v>48</v>
      </c>
      <c r="B169" s="172" t="s">
        <v>309</v>
      </c>
      <c r="C169" s="186" t="s">
        <v>310</v>
      </c>
      <c r="D169" s="173" t="s">
        <v>270</v>
      </c>
      <c r="E169" s="174">
        <v>1</v>
      </c>
      <c r="F169" s="175"/>
      <c r="G169" s="176">
        <f>ROUND(E169*F169,2)</f>
        <v>0</v>
      </c>
      <c r="H169" s="159"/>
      <c r="I169" s="158">
        <f>ROUND(E169*H169,2)</f>
        <v>0</v>
      </c>
      <c r="J169" s="159"/>
      <c r="K169" s="158">
        <f>ROUND(E169*J169,2)</f>
        <v>0</v>
      </c>
      <c r="L169" s="158">
        <v>21</v>
      </c>
      <c r="M169" s="158">
        <f>G169*(1+L169/100)</f>
        <v>0</v>
      </c>
      <c r="N169" s="158">
        <v>0.01</v>
      </c>
      <c r="O169" s="158">
        <f>ROUND(E169*N169,2)</f>
        <v>0.01</v>
      </c>
      <c r="P169" s="158">
        <v>0</v>
      </c>
      <c r="Q169" s="158">
        <f>ROUND(E169*P169,2)</f>
        <v>0</v>
      </c>
      <c r="R169" s="158"/>
      <c r="S169" s="158" t="s">
        <v>192</v>
      </c>
      <c r="T169" s="158" t="s">
        <v>115</v>
      </c>
      <c r="U169" s="158">
        <v>0</v>
      </c>
      <c r="V169" s="158">
        <f>ROUND(E169*U169,2)</f>
        <v>0</v>
      </c>
      <c r="W169" s="158"/>
      <c r="X169" s="158" t="s">
        <v>116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134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263" t="s">
        <v>288</v>
      </c>
      <c r="D170" s="264"/>
      <c r="E170" s="264"/>
      <c r="F170" s="264"/>
      <c r="G170" s="264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136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ht="33.75" outlineLevel="1" x14ac:dyDescent="0.2">
      <c r="A171" s="155"/>
      <c r="B171" s="156"/>
      <c r="C171" s="187" t="s">
        <v>311</v>
      </c>
      <c r="D171" s="160"/>
      <c r="E171" s="161"/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119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ht="33.75" outlineLevel="1" x14ac:dyDescent="0.2">
      <c r="A172" s="155"/>
      <c r="B172" s="156"/>
      <c r="C172" s="187" t="s">
        <v>308</v>
      </c>
      <c r="D172" s="160"/>
      <c r="E172" s="161"/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119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ht="22.5" outlineLevel="1" x14ac:dyDescent="0.2">
      <c r="A173" s="155"/>
      <c r="B173" s="156"/>
      <c r="C173" s="187" t="s">
        <v>291</v>
      </c>
      <c r="D173" s="160"/>
      <c r="E173" s="161"/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119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7" t="s">
        <v>55</v>
      </c>
      <c r="D174" s="160"/>
      <c r="E174" s="161">
        <v>1</v>
      </c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119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71">
        <v>49</v>
      </c>
      <c r="B175" s="172" t="s">
        <v>312</v>
      </c>
      <c r="C175" s="186" t="s">
        <v>313</v>
      </c>
      <c r="D175" s="173" t="s">
        <v>270</v>
      </c>
      <c r="E175" s="174">
        <v>9</v>
      </c>
      <c r="F175" s="175"/>
      <c r="G175" s="176">
        <f>ROUND(E175*F175,2)</f>
        <v>0</v>
      </c>
      <c r="H175" s="159"/>
      <c r="I175" s="158">
        <f>ROUND(E175*H175,2)</f>
        <v>0</v>
      </c>
      <c r="J175" s="159"/>
      <c r="K175" s="158">
        <f>ROUND(E175*J175,2)</f>
        <v>0</v>
      </c>
      <c r="L175" s="158">
        <v>21</v>
      </c>
      <c r="M175" s="158">
        <f>G175*(1+L175/100)</f>
        <v>0</v>
      </c>
      <c r="N175" s="158">
        <v>0.05</v>
      </c>
      <c r="O175" s="158">
        <f>ROUND(E175*N175,2)</f>
        <v>0.45</v>
      </c>
      <c r="P175" s="158">
        <v>0</v>
      </c>
      <c r="Q175" s="158">
        <f>ROUND(E175*P175,2)</f>
        <v>0</v>
      </c>
      <c r="R175" s="158"/>
      <c r="S175" s="158" t="s">
        <v>192</v>
      </c>
      <c r="T175" s="158" t="s">
        <v>115</v>
      </c>
      <c r="U175" s="158">
        <v>0</v>
      </c>
      <c r="V175" s="158">
        <f>ROUND(E175*U175,2)</f>
        <v>0</v>
      </c>
      <c r="W175" s="158"/>
      <c r="X175" s="158" t="s">
        <v>116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134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263" t="s">
        <v>288</v>
      </c>
      <c r="D176" s="264"/>
      <c r="E176" s="264"/>
      <c r="F176" s="264"/>
      <c r="G176" s="264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136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ht="22.5" outlineLevel="1" x14ac:dyDescent="0.2">
      <c r="A177" s="155"/>
      <c r="B177" s="156"/>
      <c r="C177" s="187" t="s">
        <v>314</v>
      </c>
      <c r="D177" s="160"/>
      <c r="E177" s="161"/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119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ht="33.75" outlineLevel="1" x14ac:dyDescent="0.2">
      <c r="A178" s="155"/>
      <c r="B178" s="156"/>
      <c r="C178" s="187" t="s">
        <v>290</v>
      </c>
      <c r="D178" s="160"/>
      <c r="E178" s="161"/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119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7" t="s">
        <v>315</v>
      </c>
      <c r="D179" s="160"/>
      <c r="E179" s="161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119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ht="22.5" outlineLevel="1" x14ac:dyDescent="0.2">
      <c r="A180" s="155"/>
      <c r="B180" s="156"/>
      <c r="C180" s="187" t="s">
        <v>316</v>
      </c>
      <c r="D180" s="160"/>
      <c r="E180" s="161"/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119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7" t="s">
        <v>317</v>
      </c>
      <c r="D181" s="160"/>
      <c r="E181" s="161">
        <v>9</v>
      </c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119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>
        <v>50</v>
      </c>
      <c r="B182" s="156" t="s">
        <v>318</v>
      </c>
      <c r="C182" s="190" t="s">
        <v>319</v>
      </c>
      <c r="D182" s="157" t="s">
        <v>0</v>
      </c>
      <c r="E182" s="183"/>
      <c r="F182" s="159"/>
      <c r="G182" s="158">
        <f>ROUND(E182*F182,2)</f>
        <v>0</v>
      </c>
      <c r="H182" s="159"/>
      <c r="I182" s="158">
        <f>ROUND(E182*H182,2)</f>
        <v>0</v>
      </c>
      <c r="J182" s="159"/>
      <c r="K182" s="158">
        <f>ROUND(E182*J182,2)</f>
        <v>0</v>
      </c>
      <c r="L182" s="158">
        <v>21</v>
      </c>
      <c r="M182" s="158">
        <f>G182*(1+L182/100)</f>
        <v>0</v>
      </c>
      <c r="N182" s="158">
        <v>0</v>
      </c>
      <c r="O182" s="158">
        <f>ROUND(E182*N182,2)</f>
        <v>0</v>
      </c>
      <c r="P182" s="158">
        <v>0</v>
      </c>
      <c r="Q182" s="158">
        <f>ROUND(E182*P182,2)</f>
        <v>0</v>
      </c>
      <c r="R182" s="158"/>
      <c r="S182" s="158" t="s">
        <v>114</v>
      </c>
      <c r="T182" s="158" t="s">
        <v>115</v>
      </c>
      <c r="U182" s="158">
        <v>0</v>
      </c>
      <c r="V182" s="158">
        <f>ROUND(E182*U182,2)</f>
        <v>0</v>
      </c>
      <c r="W182" s="158"/>
      <c r="X182" s="158" t="s">
        <v>216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217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x14ac:dyDescent="0.2">
      <c r="A183" s="165" t="s">
        <v>109</v>
      </c>
      <c r="B183" s="166" t="s">
        <v>77</v>
      </c>
      <c r="C183" s="185" t="s">
        <v>78</v>
      </c>
      <c r="D183" s="167"/>
      <c r="E183" s="168"/>
      <c r="F183" s="169"/>
      <c r="G183" s="170">
        <f>SUMIF(AG184:AG226,"&lt;&gt;NOR",G184:G226)</f>
        <v>0</v>
      </c>
      <c r="H183" s="164"/>
      <c r="I183" s="164">
        <f>SUM(I184:I226)</f>
        <v>0</v>
      </c>
      <c r="J183" s="164"/>
      <c r="K183" s="164">
        <f>SUM(K184:K226)</f>
        <v>0</v>
      </c>
      <c r="L183" s="164"/>
      <c r="M183" s="164">
        <f>SUM(M184:M226)</f>
        <v>0</v>
      </c>
      <c r="N183" s="164"/>
      <c r="O183" s="164">
        <f>SUM(O184:O226)</f>
        <v>0.04</v>
      </c>
      <c r="P183" s="164"/>
      <c r="Q183" s="164">
        <f>SUM(Q184:Q226)</f>
        <v>0</v>
      </c>
      <c r="R183" s="164"/>
      <c r="S183" s="164"/>
      <c r="T183" s="164"/>
      <c r="U183" s="164"/>
      <c r="V183" s="164">
        <f>SUM(V184:V226)</f>
        <v>0</v>
      </c>
      <c r="W183" s="164"/>
      <c r="X183" s="164"/>
      <c r="AG183" t="s">
        <v>110</v>
      </c>
    </row>
    <row r="184" spans="1:60" ht="22.5" outlineLevel="1" x14ac:dyDescent="0.2">
      <c r="A184" s="171">
        <v>51</v>
      </c>
      <c r="B184" s="172" t="s">
        <v>320</v>
      </c>
      <c r="C184" s="186" t="s">
        <v>321</v>
      </c>
      <c r="D184" s="173" t="s">
        <v>191</v>
      </c>
      <c r="E184" s="174">
        <v>0</v>
      </c>
      <c r="F184" s="175"/>
      <c r="G184" s="176">
        <f>ROUND(E184*F184,2)</f>
        <v>0</v>
      </c>
      <c r="H184" s="159"/>
      <c r="I184" s="158">
        <f>ROUND(E184*H184,2)</f>
        <v>0</v>
      </c>
      <c r="J184" s="159"/>
      <c r="K184" s="158">
        <f>ROUND(E184*J184,2)</f>
        <v>0</v>
      </c>
      <c r="L184" s="158">
        <v>21</v>
      </c>
      <c r="M184" s="158">
        <f>G184*(1+L184/100)</f>
        <v>0</v>
      </c>
      <c r="N184" s="158">
        <v>1E-3</v>
      </c>
      <c r="O184" s="158">
        <f>ROUND(E184*N184,2)</f>
        <v>0</v>
      </c>
      <c r="P184" s="158">
        <v>0</v>
      </c>
      <c r="Q184" s="158">
        <f>ROUND(E184*P184,2)</f>
        <v>0</v>
      </c>
      <c r="R184" s="158"/>
      <c r="S184" s="158" t="s">
        <v>192</v>
      </c>
      <c r="T184" s="158" t="s">
        <v>115</v>
      </c>
      <c r="U184" s="158">
        <v>0</v>
      </c>
      <c r="V184" s="158">
        <f>ROUND(E184*U184,2)</f>
        <v>0</v>
      </c>
      <c r="W184" s="158"/>
      <c r="X184" s="158" t="s">
        <v>116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117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263" t="s">
        <v>322</v>
      </c>
      <c r="D185" s="264"/>
      <c r="E185" s="264"/>
      <c r="F185" s="264"/>
      <c r="G185" s="264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136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22.5" outlineLevel="1" x14ac:dyDescent="0.2">
      <c r="A186" s="155"/>
      <c r="B186" s="156"/>
      <c r="C186" s="187" t="s">
        <v>323</v>
      </c>
      <c r="D186" s="160"/>
      <c r="E186" s="161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119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7" t="s">
        <v>324</v>
      </c>
      <c r="D187" s="160"/>
      <c r="E187" s="161"/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119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325</v>
      </c>
      <c r="D188" s="160"/>
      <c r="E188" s="161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119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7" t="s">
        <v>326</v>
      </c>
      <c r="D189" s="160"/>
      <c r="E189" s="161"/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119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7" t="s">
        <v>327</v>
      </c>
      <c r="D190" s="160"/>
      <c r="E190" s="161"/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119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7" t="s">
        <v>328</v>
      </c>
      <c r="D191" s="160"/>
      <c r="E191" s="161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119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 x14ac:dyDescent="0.2">
      <c r="A192" s="155"/>
      <c r="B192" s="156"/>
      <c r="C192" s="187" t="s">
        <v>329</v>
      </c>
      <c r="D192" s="160"/>
      <c r="E192" s="161"/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119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7" t="s">
        <v>330</v>
      </c>
      <c r="D193" s="160"/>
      <c r="E193" s="161"/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119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7" t="s">
        <v>331</v>
      </c>
      <c r="D194" s="160"/>
      <c r="E194" s="161"/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119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ht="22.5" outlineLevel="1" x14ac:dyDescent="0.2">
      <c r="A195" s="155"/>
      <c r="B195" s="156"/>
      <c r="C195" s="187" t="s">
        <v>332</v>
      </c>
      <c r="D195" s="160"/>
      <c r="E195" s="161"/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119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ht="22.5" outlineLevel="1" x14ac:dyDescent="0.2">
      <c r="A196" s="155"/>
      <c r="B196" s="156"/>
      <c r="C196" s="187" t="s">
        <v>333</v>
      </c>
      <c r="D196" s="160"/>
      <c r="E196" s="161"/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119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71">
        <v>52</v>
      </c>
      <c r="B197" s="172" t="s">
        <v>334</v>
      </c>
      <c r="C197" s="186" t="s">
        <v>335</v>
      </c>
      <c r="D197" s="173" t="s">
        <v>270</v>
      </c>
      <c r="E197" s="174">
        <v>1</v>
      </c>
      <c r="F197" s="175"/>
      <c r="G197" s="176">
        <f>ROUND(E197*F197,2)</f>
        <v>0</v>
      </c>
      <c r="H197" s="159"/>
      <c r="I197" s="158">
        <f>ROUND(E197*H197,2)</f>
        <v>0</v>
      </c>
      <c r="J197" s="159"/>
      <c r="K197" s="158">
        <f>ROUND(E197*J197,2)</f>
        <v>0</v>
      </c>
      <c r="L197" s="158">
        <v>21</v>
      </c>
      <c r="M197" s="158">
        <f>G197*(1+L197/100)</f>
        <v>0</v>
      </c>
      <c r="N197" s="158">
        <v>2E-3</v>
      </c>
      <c r="O197" s="158">
        <f>ROUND(E197*N197,2)</f>
        <v>0</v>
      </c>
      <c r="P197" s="158">
        <v>0</v>
      </c>
      <c r="Q197" s="158">
        <f>ROUND(E197*P197,2)</f>
        <v>0</v>
      </c>
      <c r="R197" s="158"/>
      <c r="S197" s="158" t="s">
        <v>192</v>
      </c>
      <c r="T197" s="158" t="s">
        <v>193</v>
      </c>
      <c r="U197" s="158">
        <v>0</v>
      </c>
      <c r="V197" s="158">
        <f>ROUND(E197*U197,2)</f>
        <v>0</v>
      </c>
      <c r="W197" s="158"/>
      <c r="X197" s="158" t="s">
        <v>116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134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263" t="s">
        <v>336</v>
      </c>
      <c r="D198" s="264"/>
      <c r="E198" s="264"/>
      <c r="F198" s="264"/>
      <c r="G198" s="264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136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22.5" outlineLevel="1" x14ac:dyDescent="0.2">
      <c r="A199" s="155"/>
      <c r="B199" s="156"/>
      <c r="C199" s="187" t="s">
        <v>337</v>
      </c>
      <c r="D199" s="160"/>
      <c r="E199" s="161"/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119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7" t="s">
        <v>338</v>
      </c>
      <c r="D200" s="160"/>
      <c r="E200" s="161"/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119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7" t="s">
        <v>55</v>
      </c>
      <c r="D201" s="160"/>
      <c r="E201" s="161">
        <v>1</v>
      </c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119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71">
        <v>53</v>
      </c>
      <c r="B202" s="172" t="s">
        <v>339</v>
      </c>
      <c r="C202" s="186" t="s">
        <v>340</v>
      </c>
      <c r="D202" s="173" t="s">
        <v>270</v>
      </c>
      <c r="E202" s="174">
        <v>3</v>
      </c>
      <c r="F202" s="175"/>
      <c r="G202" s="176">
        <f>ROUND(E202*F202,2)</f>
        <v>0</v>
      </c>
      <c r="H202" s="159"/>
      <c r="I202" s="158">
        <f>ROUND(E202*H202,2)</f>
        <v>0</v>
      </c>
      <c r="J202" s="159"/>
      <c r="K202" s="158">
        <f>ROUND(E202*J202,2)</f>
        <v>0</v>
      </c>
      <c r="L202" s="158">
        <v>21</v>
      </c>
      <c r="M202" s="158">
        <f>G202*(1+L202/100)</f>
        <v>0</v>
      </c>
      <c r="N202" s="158">
        <v>2E-3</v>
      </c>
      <c r="O202" s="158">
        <f>ROUND(E202*N202,2)</f>
        <v>0.01</v>
      </c>
      <c r="P202" s="158">
        <v>0</v>
      </c>
      <c r="Q202" s="158">
        <f>ROUND(E202*P202,2)</f>
        <v>0</v>
      </c>
      <c r="R202" s="158"/>
      <c r="S202" s="158" t="s">
        <v>192</v>
      </c>
      <c r="T202" s="158" t="s">
        <v>115</v>
      </c>
      <c r="U202" s="158">
        <v>0</v>
      </c>
      <c r="V202" s="158">
        <f>ROUND(E202*U202,2)</f>
        <v>0</v>
      </c>
      <c r="W202" s="158"/>
      <c r="X202" s="158" t="s">
        <v>116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134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263" t="s">
        <v>336</v>
      </c>
      <c r="D203" s="264"/>
      <c r="E203" s="264"/>
      <c r="F203" s="264"/>
      <c r="G203" s="264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136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ht="22.5" outlineLevel="1" x14ac:dyDescent="0.2">
      <c r="A204" s="155"/>
      <c r="B204" s="156"/>
      <c r="C204" s="187" t="s">
        <v>341</v>
      </c>
      <c r="D204" s="160"/>
      <c r="E204" s="161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119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7" t="s">
        <v>338</v>
      </c>
      <c r="D205" s="160"/>
      <c r="E205" s="161"/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119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7" t="s">
        <v>342</v>
      </c>
      <c r="D206" s="160"/>
      <c r="E206" s="161">
        <v>3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119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71">
        <v>54</v>
      </c>
      <c r="B207" s="172" t="s">
        <v>343</v>
      </c>
      <c r="C207" s="186" t="s">
        <v>344</v>
      </c>
      <c r="D207" s="173" t="s">
        <v>270</v>
      </c>
      <c r="E207" s="174">
        <v>2</v>
      </c>
      <c r="F207" s="175"/>
      <c r="G207" s="176">
        <f>ROUND(E207*F207,2)</f>
        <v>0</v>
      </c>
      <c r="H207" s="159"/>
      <c r="I207" s="158">
        <f>ROUND(E207*H207,2)</f>
        <v>0</v>
      </c>
      <c r="J207" s="159"/>
      <c r="K207" s="158">
        <f>ROUND(E207*J207,2)</f>
        <v>0</v>
      </c>
      <c r="L207" s="158">
        <v>21</v>
      </c>
      <c r="M207" s="158">
        <f>G207*(1+L207/100)</f>
        <v>0</v>
      </c>
      <c r="N207" s="158">
        <v>5.0000000000000001E-3</v>
      </c>
      <c r="O207" s="158">
        <f>ROUND(E207*N207,2)</f>
        <v>0.01</v>
      </c>
      <c r="P207" s="158">
        <v>0</v>
      </c>
      <c r="Q207" s="158">
        <f>ROUND(E207*P207,2)</f>
        <v>0</v>
      </c>
      <c r="R207" s="158"/>
      <c r="S207" s="158" t="s">
        <v>192</v>
      </c>
      <c r="T207" s="158" t="s">
        <v>193</v>
      </c>
      <c r="U207" s="158">
        <v>0</v>
      </c>
      <c r="V207" s="158">
        <f>ROUND(E207*U207,2)</f>
        <v>0</v>
      </c>
      <c r="W207" s="158"/>
      <c r="X207" s="158" t="s">
        <v>116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134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263" t="s">
        <v>336</v>
      </c>
      <c r="D208" s="264"/>
      <c r="E208" s="264"/>
      <c r="F208" s="264"/>
      <c r="G208" s="264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136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ht="22.5" outlineLevel="1" x14ac:dyDescent="0.2">
      <c r="A209" s="155"/>
      <c r="B209" s="156"/>
      <c r="C209" s="187" t="s">
        <v>345</v>
      </c>
      <c r="D209" s="160"/>
      <c r="E209" s="161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119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7" t="s">
        <v>338</v>
      </c>
      <c r="D210" s="160"/>
      <c r="E210" s="161"/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119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7" t="s">
        <v>296</v>
      </c>
      <c r="D211" s="160"/>
      <c r="E211" s="161">
        <v>2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119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71">
        <v>55</v>
      </c>
      <c r="B212" s="172" t="s">
        <v>346</v>
      </c>
      <c r="C212" s="186" t="s">
        <v>347</v>
      </c>
      <c r="D212" s="173" t="s">
        <v>270</v>
      </c>
      <c r="E212" s="174">
        <v>2</v>
      </c>
      <c r="F212" s="175"/>
      <c r="G212" s="176">
        <f>ROUND(E212*F212,2)</f>
        <v>0</v>
      </c>
      <c r="H212" s="159"/>
      <c r="I212" s="158">
        <f>ROUND(E212*H212,2)</f>
        <v>0</v>
      </c>
      <c r="J212" s="159"/>
      <c r="K212" s="158">
        <f>ROUND(E212*J212,2)</f>
        <v>0</v>
      </c>
      <c r="L212" s="158">
        <v>21</v>
      </c>
      <c r="M212" s="158">
        <f>G212*(1+L212/100)</f>
        <v>0</v>
      </c>
      <c r="N212" s="158">
        <v>5.0000000000000001E-3</v>
      </c>
      <c r="O212" s="158">
        <f>ROUND(E212*N212,2)</f>
        <v>0.01</v>
      </c>
      <c r="P212" s="158">
        <v>0</v>
      </c>
      <c r="Q212" s="158">
        <f>ROUND(E212*P212,2)</f>
        <v>0</v>
      </c>
      <c r="R212" s="158"/>
      <c r="S212" s="158" t="s">
        <v>192</v>
      </c>
      <c r="T212" s="158" t="s">
        <v>193</v>
      </c>
      <c r="U212" s="158">
        <v>0</v>
      </c>
      <c r="V212" s="158">
        <f>ROUND(E212*U212,2)</f>
        <v>0</v>
      </c>
      <c r="W212" s="158"/>
      <c r="X212" s="158" t="s">
        <v>116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117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263" t="s">
        <v>348</v>
      </c>
      <c r="D213" s="264"/>
      <c r="E213" s="264"/>
      <c r="F213" s="264"/>
      <c r="G213" s="264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136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ht="22.5" outlineLevel="1" x14ac:dyDescent="0.2">
      <c r="A214" s="155"/>
      <c r="B214" s="156"/>
      <c r="C214" s="187" t="s">
        <v>345</v>
      </c>
      <c r="D214" s="160"/>
      <c r="E214" s="161"/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119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7" t="s">
        <v>338</v>
      </c>
      <c r="D215" s="160"/>
      <c r="E215" s="161"/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119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7" t="s">
        <v>296</v>
      </c>
      <c r="D216" s="160"/>
      <c r="E216" s="161">
        <v>2</v>
      </c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119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71">
        <v>56</v>
      </c>
      <c r="B217" s="172" t="s">
        <v>349</v>
      </c>
      <c r="C217" s="186" t="s">
        <v>350</v>
      </c>
      <c r="D217" s="173" t="s">
        <v>270</v>
      </c>
      <c r="E217" s="174">
        <v>2</v>
      </c>
      <c r="F217" s="175"/>
      <c r="G217" s="176">
        <f>ROUND(E217*F217,2)</f>
        <v>0</v>
      </c>
      <c r="H217" s="159"/>
      <c r="I217" s="158">
        <f>ROUND(E217*H217,2)</f>
        <v>0</v>
      </c>
      <c r="J217" s="159"/>
      <c r="K217" s="158">
        <f>ROUND(E217*J217,2)</f>
        <v>0</v>
      </c>
      <c r="L217" s="158">
        <v>21</v>
      </c>
      <c r="M217" s="158">
        <f>G217*(1+L217/100)</f>
        <v>0</v>
      </c>
      <c r="N217" s="158">
        <v>3.0000000000000001E-3</v>
      </c>
      <c r="O217" s="158">
        <f>ROUND(E217*N217,2)</f>
        <v>0.01</v>
      </c>
      <c r="P217" s="158">
        <v>0</v>
      </c>
      <c r="Q217" s="158">
        <f>ROUND(E217*P217,2)</f>
        <v>0</v>
      </c>
      <c r="R217" s="158"/>
      <c r="S217" s="158" t="s">
        <v>192</v>
      </c>
      <c r="T217" s="158" t="s">
        <v>193</v>
      </c>
      <c r="U217" s="158">
        <v>0</v>
      </c>
      <c r="V217" s="158">
        <f>ROUND(E217*U217,2)</f>
        <v>0</v>
      </c>
      <c r="W217" s="158"/>
      <c r="X217" s="158" t="s">
        <v>116</v>
      </c>
      <c r="Y217" s="148"/>
      <c r="Z217" s="148"/>
      <c r="AA217" s="148"/>
      <c r="AB217" s="148"/>
      <c r="AC217" s="148"/>
      <c r="AD217" s="148"/>
      <c r="AE217" s="148"/>
      <c r="AF217" s="148"/>
      <c r="AG217" s="148" t="s">
        <v>134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263" t="s">
        <v>336</v>
      </c>
      <c r="D218" s="264"/>
      <c r="E218" s="264"/>
      <c r="F218" s="264"/>
      <c r="G218" s="264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136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7" t="s">
        <v>351</v>
      </c>
      <c r="D219" s="160"/>
      <c r="E219" s="161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119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7" t="s">
        <v>352</v>
      </c>
      <c r="D220" s="160"/>
      <c r="E220" s="161"/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119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7" t="s">
        <v>296</v>
      </c>
      <c r="D221" s="160"/>
      <c r="E221" s="161">
        <v>2</v>
      </c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119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71">
        <v>57</v>
      </c>
      <c r="B222" s="172" t="s">
        <v>353</v>
      </c>
      <c r="C222" s="186" t="s">
        <v>354</v>
      </c>
      <c r="D222" s="173" t="s">
        <v>270</v>
      </c>
      <c r="E222" s="174">
        <v>1</v>
      </c>
      <c r="F222" s="175"/>
      <c r="G222" s="176">
        <f>ROUND(E222*F222,2)</f>
        <v>0</v>
      </c>
      <c r="H222" s="159"/>
      <c r="I222" s="158">
        <f>ROUND(E222*H222,2)</f>
        <v>0</v>
      </c>
      <c r="J222" s="159"/>
      <c r="K222" s="158">
        <f>ROUND(E222*J222,2)</f>
        <v>0</v>
      </c>
      <c r="L222" s="158">
        <v>21</v>
      </c>
      <c r="M222" s="158">
        <f>G222*(1+L222/100)</f>
        <v>0</v>
      </c>
      <c r="N222" s="158">
        <v>3.0000000000000001E-3</v>
      </c>
      <c r="O222" s="158">
        <f>ROUND(E222*N222,2)</f>
        <v>0</v>
      </c>
      <c r="P222" s="158">
        <v>0</v>
      </c>
      <c r="Q222" s="158">
        <f>ROUND(E222*P222,2)</f>
        <v>0</v>
      </c>
      <c r="R222" s="158"/>
      <c r="S222" s="158" t="s">
        <v>192</v>
      </c>
      <c r="T222" s="158" t="s">
        <v>193</v>
      </c>
      <c r="U222" s="158">
        <v>0</v>
      </c>
      <c r="V222" s="158">
        <f>ROUND(E222*U222,2)</f>
        <v>0</v>
      </c>
      <c r="W222" s="158"/>
      <c r="X222" s="158" t="s">
        <v>116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134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ht="22.5" outlineLevel="1" x14ac:dyDescent="0.2">
      <c r="A223" s="155"/>
      <c r="B223" s="156"/>
      <c r="C223" s="187" t="s">
        <v>355</v>
      </c>
      <c r="D223" s="160"/>
      <c r="E223" s="161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119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7" t="s">
        <v>356</v>
      </c>
      <c r="D224" s="160"/>
      <c r="E224" s="161"/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119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7" t="s">
        <v>55</v>
      </c>
      <c r="D225" s="160"/>
      <c r="E225" s="161">
        <v>1</v>
      </c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119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>
        <v>58</v>
      </c>
      <c r="B226" s="156" t="s">
        <v>357</v>
      </c>
      <c r="C226" s="190" t="s">
        <v>358</v>
      </c>
      <c r="D226" s="157" t="s">
        <v>0</v>
      </c>
      <c r="E226" s="183"/>
      <c r="F226" s="159"/>
      <c r="G226" s="158">
        <f>ROUND(E226*F226,2)</f>
        <v>0</v>
      </c>
      <c r="H226" s="159"/>
      <c r="I226" s="158">
        <f>ROUND(E226*H226,2)</f>
        <v>0</v>
      </c>
      <c r="J226" s="159"/>
      <c r="K226" s="158">
        <f>ROUND(E226*J226,2)</f>
        <v>0</v>
      </c>
      <c r="L226" s="158">
        <v>21</v>
      </c>
      <c r="M226" s="158">
        <f>G226*(1+L226/100)</f>
        <v>0</v>
      </c>
      <c r="N226" s="158">
        <v>0</v>
      </c>
      <c r="O226" s="158">
        <f>ROUND(E226*N226,2)</f>
        <v>0</v>
      </c>
      <c r="P226" s="158">
        <v>0</v>
      </c>
      <c r="Q226" s="158">
        <f>ROUND(E226*P226,2)</f>
        <v>0</v>
      </c>
      <c r="R226" s="158"/>
      <c r="S226" s="158" t="s">
        <v>114</v>
      </c>
      <c r="T226" s="158" t="s">
        <v>115</v>
      </c>
      <c r="U226" s="158">
        <v>0</v>
      </c>
      <c r="V226" s="158">
        <f>ROUND(E226*U226,2)</f>
        <v>0</v>
      </c>
      <c r="W226" s="158"/>
      <c r="X226" s="158" t="s">
        <v>216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217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x14ac:dyDescent="0.2">
      <c r="A227" s="165" t="s">
        <v>109</v>
      </c>
      <c r="B227" s="166" t="s">
        <v>79</v>
      </c>
      <c r="C227" s="185" t="s">
        <v>80</v>
      </c>
      <c r="D227" s="167"/>
      <c r="E227" s="168"/>
      <c r="F227" s="169"/>
      <c r="G227" s="170">
        <f>SUMIF(AG228:AG234,"&lt;&gt;NOR",G228:G234)</f>
        <v>0</v>
      </c>
      <c r="H227" s="164"/>
      <c r="I227" s="164">
        <f>SUM(I228:I234)</f>
        <v>0</v>
      </c>
      <c r="J227" s="164"/>
      <c r="K227" s="164">
        <f>SUM(K228:K234)</f>
        <v>0</v>
      </c>
      <c r="L227" s="164"/>
      <c r="M227" s="164">
        <f>SUM(M228:M234)</f>
        <v>0</v>
      </c>
      <c r="N227" s="164"/>
      <c r="O227" s="164">
        <f>SUM(O228:O234)</f>
        <v>0</v>
      </c>
      <c r="P227" s="164"/>
      <c r="Q227" s="164">
        <f>SUM(Q228:Q234)</f>
        <v>0</v>
      </c>
      <c r="R227" s="164"/>
      <c r="S227" s="164"/>
      <c r="T227" s="164"/>
      <c r="U227" s="164"/>
      <c r="V227" s="164">
        <f>SUM(V228:V234)</f>
        <v>11.600000000000001</v>
      </c>
      <c r="W227" s="164"/>
      <c r="X227" s="164"/>
      <c r="AG227" t="s">
        <v>110</v>
      </c>
    </row>
    <row r="228" spans="1:60" outlineLevel="1" x14ac:dyDescent="0.2">
      <c r="A228" s="177">
        <v>59</v>
      </c>
      <c r="B228" s="178" t="s">
        <v>359</v>
      </c>
      <c r="C228" s="189" t="s">
        <v>360</v>
      </c>
      <c r="D228" s="179" t="s">
        <v>215</v>
      </c>
      <c r="E228" s="180">
        <v>4.4076599999999999</v>
      </c>
      <c r="F228" s="181"/>
      <c r="G228" s="182">
        <f t="shared" ref="G228:G234" si="0">ROUND(E228*F228,2)</f>
        <v>0</v>
      </c>
      <c r="H228" s="159"/>
      <c r="I228" s="158">
        <f t="shared" ref="I228:I234" si="1">ROUND(E228*H228,2)</f>
        <v>0</v>
      </c>
      <c r="J228" s="159"/>
      <c r="K228" s="158">
        <f t="shared" ref="K228:K234" si="2">ROUND(E228*J228,2)</f>
        <v>0</v>
      </c>
      <c r="L228" s="158">
        <v>21</v>
      </c>
      <c r="M228" s="158">
        <f t="shared" ref="M228:M234" si="3">G228*(1+L228/100)</f>
        <v>0</v>
      </c>
      <c r="N228" s="158">
        <v>0</v>
      </c>
      <c r="O228" s="158">
        <f t="shared" ref="O228:O234" si="4">ROUND(E228*N228,2)</f>
        <v>0</v>
      </c>
      <c r="P228" s="158">
        <v>0</v>
      </c>
      <c r="Q228" s="158">
        <f t="shared" ref="Q228:Q234" si="5">ROUND(E228*P228,2)</f>
        <v>0</v>
      </c>
      <c r="R228" s="158"/>
      <c r="S228" s="158" t="s">
        <v>114</v>
      </c>
      <c r="T228" s="158" t="s">
        <v>115</v>
      </c>
      <c r="U228" s="158">
        <v>0.16400000000000001</v>
      </c>
      <c r="V228" s="158">
        <f t="shared" ref="V228:V234" si="6">ROUND(E228*U228,2)</f>
        <v>0.72</v>
      </c>
      <c r="W228" s="158"/>
      <c r="X228" s="158" t="s">
        <v>361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362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77">
        <v>60</v>
      </c>
      <c r="B229" s="178" t="s">
        <v>363</v>
      </c>
      <c r="C229" s="189" t="s">
        <v>364</v>
      </c>
      <c r="D229" s="179" t="s">
        <v>215</v>
      </c>
      <c r="E229" s="180">
        <v>4.4076599999999999</v>
      </c>
      <c r="F229" s="181"/>
      <c r="G229" s="182">
        <f t="shared" si="0"/>
        <v>0</v>
      </c>
      <c r="H229" s="159"/>
      <c r="I229" s="158">
        <f t="shared" si="1"/>
        <v>0</v>
      </c>
      <c r="J229" s="159"/>
      <c r="K229" s="158">
        <f t="shared" si="2"/>
        <v>0</v>
      </c>
      <c r="L229" s="158">
        <v>21</v>
      </c>
      <c r="M229" s="158">
        <f t="shared" si="3"/>
        <v>0</v>
      </c>
      <c r="N229" s="158">
        <v>0</v>
      </c>
      <c r="O229" s="158">
        <f t="shared" si="4"/>
        <v>0</v>
      </c>
      <c r="P229" s="158">
        <v>0</v>
      </c>
      <c r="Q229" s="158">
        <f t="shared" si="5"/>
        <v>0</v>
      </c>
      <c r="R229" s="158"/>
      <c r="S229" s="158" t="s">
        <v>114</v>
      </c>
      <c r="T229" s="158" t="s">
        <v>115</v>
      </c>
      <c r="U229" s="158">
        <v>0.93300000000000005</v>
      </c>
      <c r="V229" s="158">
        <f t="shared" si="6"/>
        <v>4.1100000000000003</v>
      </c>
      <c r="W229" s="158"/>
      <c r="X229" s="158" t="s">
        <v>361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362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77">
        <v>61</v>
      </c>
      <c r="B230" s="178" t="s">
        <v>365</v>
      </c>
      <c r="C230" s="189" t="s">
        <v>366</v>
      </c>
      <c r="D230" s="179" t="s">
        <v>215</v>
      </c>
      <c r="E230" s="180">
        <v>4.4076599999999999</v>
      </c>
      <c r="F230" s="181"/>
      <c r="G230" s="182">
        <f t="shared" si="0"/>
        <v>0</v>
      </c>
      <c r="H230" s="159"/>
      <c r="I230" s="158">
        <f t="shared" si="1"/>
        <v>0</v>
      </c>
      <c r="J230" s="159"/>
      <c r="K230" s="158">
        <f t="shared" si="2"/>
        <v>0</v>
      </c>
      <c r="L230" s="158">
        <v>21</v>
      </c>
      <c r="M230" s="158">
        <f t="shared" si="3"/>
        <v>0</v>
      </c>
      <c r="N230" s="158">
        <v>0</v>
      </c>
      <c r="O230" s="158">
        <f t="shared" si="4"/>
        <v>0</v>
      </c>
      <c r="P230" s="158">
        <v>0</v>
      </c>
      <c r="Q230" s="158">
        <f t="shared" si="5"/>
        <v>0</v>
      </c>
      <c r="R230" s="158"/>
      <c r="S230" s="158" t="s">
        <v>114</v>
      </c>
      <c r="T230" s="158" t="s">
        <v>115</v>
      </c>
      <c r="U230" s="158">
        <v>0.49</v>
      </c>
      <c r="V230" s="158">
        <f t="shared" si="6"/>
        <v>2.16</v>
      </c>
      <c r="W230" s="158"/>
      <c r="X230" s="158" t="s">
        <v>361</v>
      </c>
      <c r="Y230" s="148"/>
      <c r="Z230" s="148"/>
      <c r="AA230" s="148"/>
      <c r="AB230" s="148"/>
      <c r="AC230" s="148"/>
      <c r="AD230" s="148"/>
      <c r="AE230" s="148"/>
      <c r="AF230" s="148"/>
      <c r="AG230" s="148" t="s">
        <v>362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77">
        <v>62</v>
      </c>
      <c r="B231" s="178" t="s">
        <v>367</v>
      </c>
      <c r="C231" s="189" t="s">
        <v>368</v>
      </c>
      <c r="D231" s="179" t="s">
        <v>215</v>
      </c>
      <c r="E231" s="180">
        <v>22.03829</v>
      </c>
      <c r="F231" s="181"/>
      <c r="G231" s="182">
        <f t="shared" si="0"/>
        <v>0</v>
      </c>
      <c r="H231" s="159"/>
      <c r="I231" s="158">
        <f t="shared" si="1"/>
        <v>0</v>
      </c>
      <c r="J231" s="159"/>
      <c r="K231" s="158">
        <f t="shared" si="2"/>
        <v>0</v>
      </c>
      <c r="L231" s="158">
        <v>21</v>
      </c>
      <c r="M231" s="158">
        <f t="shared" si="3"/>
        <v>0</v>
      </c>
      <c r="N231" s="158">
        <v>0</v>
      </c>
      <c r="O231" s="158">
        <f t="shared" si="4"/>
        <v>0</v>
      </c>
      <c r="P231" s="158">
        <v>0</v>
      </c>
      <c r="Q231" s="158">
        <f t="shared" si="5"/>
        <v>0</v>
      </c>
      <c r="R231" s="158"/>
      <c r="S231" s="158" t="s">
        <v>114</v>
      </c>
      <c r="T231" s="158" t="s">
        <v>115</v>
      </c>
      <c r="U231" s="158">
        <v>0</v>
      </c>
      <c r="V231" s="158">
        <f t="shared" si="6"/>
        <v>0</v>
      </c>
      <c r="W231" s="158"/>
      <c r="X231" s="158" t="s">
        <v>361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362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77">
        <v>63</v>
      </c>
      <c r="B232" s="178" t="s">
        <v>369</v>
      </c>
      <c r="C232" s="189" t="s">
        <v>370</v>
      </c>
      <c r="D232" s="179" t="s">
        <v>215</v>
      </c>
      <c r="E232" s="180">
        <v>4.4076599999999999</v>
      </c>
      <c r="F232" s="181"/>
      <c r="G232" s="182">
        <f t="shared" si="0"/>
        <v>0</v>
      </c>
      <c r="H232" s="159"/>
      <c r="I232" s="158">
        <f t="shared" si="1"/>
        <v>0</v>
      </c>
      <c r="J232" s="159"/>
      <c r="K232" s="158">
        <f t="shared" si="2"/>
        <v>0</v>
      </c>
      <c r="L232" s="158">
        <v>21</v>
      </c>
      <c r="M232" s="158">
        <f t="shared" si="3"/>
        <v>0</v>
      </c>
      <c r="N232" s="158">
        <v>0</v>
      </c>
      <c r="O232" s="158">
        <f t="shared" si="4"/>
        <v>0</v>
      </c>
      <c r="P232" s="158">
        <v>0</v>
      </c>
      <c r="Q232" s="158">
        <f t="shared" si="5"/>
        <v>0</v>
      </c>
      <c r="R232" s="158"/>
      <c r="S232" s="158" t="s">
        <v>114</v>
      </c>
      <c r="T232" s="158" t="s">
        <v>115</v>
      </c>
      <c r="U232" s="158">
        <v>0.94199999999999995</v>
      </c>
      <c r="V232" s="158">
        <f t="shared" si="6"/>
        <v>4.1500000000000004</v>
      </c>
      <c r="W232" s="158"/>
      <c r="X232" s="158" t="s">
        <v>361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362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77">
        <v>64</v>
      </c>
      <c r="B233" s="178" t="s">
        <v>371</v>
      </c>
      <c r="C233" s="189" t="s">
        <v>372</v>
      </c>
      <c r="D233" s="179" t="s">
        <v>215</v>
      </c>
      <c r="E233" s="180">
        <v>4.4076599999999999</v>
      </c>
      <c r="F233" s="181"/>
      <c r="G233" s="182">
        <f t="shared" si="0"/>
        <v>0</v>
      </c>
      <c r="H233" s="159"/>
      <c r="I233" s="158">
        <f t="shared" si="1"/>
        <v>0</v>
      </c>
      <c r="J233" s="159"/>
      <c r="K233" s="158">
        <f t="shared" si="2"/>
        <v>0</v>
      </c>
      <c r="L233" s="158">
        <v>21</v>
      </c>
      <c r="M233" s="158">
        <f t="shared" si="3"/>
        <v>0</v>
      </c>
      <c r="N233" s="158">
        <v>0</v>
      </c>
      <c r="O233" s="158">
        <f t="shared" si="4"/>
        <v>0</v>
      </c>
      <c r="P233" s="158">
        <v>0</v>
      </c>
      <c r="Q233" s="158">
        <f t="shared" si="5"/>
        <v>0</v>
      </c>
      <c r="R233" s="158"/>
      <c r="S233" s="158" t="s">
        <v>114</v>
      </c>
      <c r="T233" s="158" t="s">
        <v>115</v>
      </c>
      <c r="U233" s="158">
        <v>0.105</v>
      </c>
      <c r="V233" s="158">
        <f t="shared" si="6"/>
        <v>0.46</v>
      </c>
      <c r="W233" s="158"/>
      <c r="X233" s="158" t="s">
        <v>361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362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77">
        <v>65</v>
      </c>
      <c r="B234" s="178" t="s">
        <v>373</v>
      </c>
      <c r="C234" s="189" t="s">
        <v>374</v>
      </c>
      <c r="D234" s="179" t="s">
        <v>215</v>
      </c>
      <c r="E234" s="180">
        <v>4.4076599999999999</v>
      </c>
      <c r="F234" s="181"/>
      <c r="G234" s="182">
        <f t="shared" si="0"/>
        <v>0</v>
      </c>
      <c r="H234" s="159"/>
      <c r="I234" s="158">
        <f t="shared" si="1"/>
        <v>0</v>
      </c>
      <c r="J234" s="159"/>
      <c r="K234" s="158">
        <f t="shared" si="2"/>
        <v>0</v>
      </c>
      <c r="L234" s="158">
        <v>21</v>
      </c>
      <c r="M234" s="158">
        <f t="shared" si="3"/>
        <v>0</v>
      </c>
      <c r="N234" s="158">
        <v>0</v>
      </c>
      <c r="O234" s="158">
        <f t="shared" si="4"/>
        <v>0</v>
      </c>
      <c r="P234" s="158">
        <v>0</v>
      </c>
      <c r="Q234" s="158">
        <f t="shared" si="5"/>
        <v>0</v>
      </c>
      <c r="R234" s="158"/>
      <c r="S234" s="158" t="s">
        <v>114</v>
      </c>
      <c r="T234" s="158" t="s">
        <v>193</v>
      </c>
      <c r="U234" s="158">
        <v>0</v>
      </c>
      <c r="V234" s="158">
        <f t="shared" si="6"/>
        <v>0</v>
      </c>
      <c r="W234" s="158"/>
      <c r="X234" s="158" t="s">
        <v>361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362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x14ac:dyDescent="0.2">
      <c r="A235" s="165" t="s">
        <v>109</v>
      </c>
      <c r="B235" s="166" t="s">
        <v>82</v>
      </c>
      <c r="C235" s="185" t="s">
        <v>29</v>
      </c>
      <c r="D235" s="167"/>
      <c r="E235" s="168"/>
      <c r="F235" s="169"/>
      <c r="G235" s="170">
        <f>SUMIF(AG236:AG237,"&lt;&gt;NOR",G236:G237)</f>
        <v>0</v>
      </c>
      <c r="H235" s="164"/>
      <c r="I235" s="164">
        <f>SUM(I236:I237)</f>
        <v>0</v>
      </c>
      <c r="J235" s="164"/>
      <c r="K235" s="164">
        <f>SUM(K236:K237)</f>
        <v>0</v>
      </c>
      <c r="L235" s="164"/>
      <c r="M235" s="164">
        <f>SUM(M236:M237)</f>
        <v>0</v>
      </c>
      <c r="N235" s="164"/>
      <c r="O235" s="164">
        <f>SUM(O236:O237)</f>
        <v>0</v>
      </c>
      <c r="P235" s="164"/>
      <c r="Q235" s="164">
        <f>SUM(Q236:Q237)</f>
        <v>0</v>
      </c>
      <c r="R235" s="164"/>
      <c r="S235" s="164"/>
      <c r="T235" s="164"/>
      <c r="U235" s="164"/>
      <c r="V235" s="164">
        <f>SUM(V236:V237)</f>
        <v>0</v>
      </c>
      <c r="W235" s="164"/>
      <c r="X235" s="164"/>
      <c r="AG235" t="s">
        <v>110</v>
      </c>
    </row>
    <row r="236" spans="1:60" outlineLevel="1" x14ac:dyDescent="0.2">
      <c r="A236" s="177">
        <v>66</v>
      </c>
      <c r="B236" s="178" t="s">
        <v>375</v>
      </c>
      <c r="C236" s="189" t="s">
        <v>376</v>
      </c>
      <c r="D236" s="179" t="s">
        <v>377</v>
      </c>
      <c r="E236" s="180">
        <v>1</v>
      </c>
      <c r="F236" s="181"/>
      <c r="G236" s="182">
        <f>ROUND(E236*F236,2)</f>
        <v>0</v>
      </c>
      <c r="H236" s="159"/>
      <c r="I236" s="158">
        <f>ROUND(E236*H236,2)</f>
        <v>0</v>
      </c>
      <c r="J236" s="159"/>
      <c r="K236" s="158">
        <f>ROUND(E236*J236,2)</f>
        <v>0</v>
      </c>
      <c r="L236" s="158">
        <v>21</v>
      </c>
      <c r="M236" s="158">
        <f>G236*(1+L236/100)</f>
        <v>0</v>
      </c>
      <c r="N236" s="158">
        <v>0</v>
      </c>
      <c r="O236" s="158">
        <f>ROUND(E236*N236,2)</f>
        <v>0</v>
      </c>
      <c r="P236" s="158">
        <v>0</v>
      </c>
      <c r="Q236" s="158">
        <f>ROUND(E236*P236,2)</f>
        <v>0</v>
      </c>
      <c r="R236" s="158"/>
      <c r="S236" s="158" t="s">
        <v>114</v>
      </c>
      <c r="T236" s="158" t="s">
        <v>193</v>
      </c>
      <c r="U236" s="158">
        <v>0</v>
      </c>
      <c r="V236" s="158">
        <f>ROUND(E236*U236,2)</f>
        <v>0</v>
      </c>
      <c r="W236" s="158"/>
      <c r="X236" s="158" t="s">
        <v>378</v>
      </c>
      <c r="Y236" s="148"/>
      <c r="Z236" s="148"/>
      <c r="AA236" s="148"/>
      <c r="AB236" s="148"/>
      <c r="AC236" s="148"/>
      <c r="AD236" s="148"/>
      <c r="AE236" s="148"/>
      <c r="AF236" s="148"/>
      <c r="AG236" s="148" t="s">
        <v>379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71">
        <v>67</v>
      </c>
      <c r="B237" s="172" t="s">
        <v>380</v>
      </c>
      <c r="C237" s="186" t="s">
        <v>381</v>
      </c>
      <c r="D237" s="173" t="s">
        <v>377</v>
      </c>
      <c r="E237" s="174">
        <v>1</v>
      </c>
      <c r="F237" s="175"/>
      <c r="G237" s="176">
        <f>ROUND(E237*F237,2)</f>
        <v>0</v>
      </c>
      <c r="H237" s="159"/>
      <c r="I237" s="158">
        <f>ROUND(E237*H237,2)</f>
        <v>0</v>
      </c>
      <c r="J237" s="159"/>
      <c r="K237" s="158">
        <f>ROUND(E237*J237,2)</f>
        <v>0</v>
      </c>
      <c r="L237" s="158">
        <v>21</v>
      </c>
      <c r="M237" s="158">
        <f>G237*(1+L237/100)</f>
        <v>0</v>
      </c>
      <c r="N237" s="158">
        <v>0</v>
      </c>
      <c r="O237" s="158">
        <f>ROUND(E237*N237,2)</f>
        <v>0</v>
      </c>
      <c r="P237" s="158">
        <v>0</v>
      </c>
      <c r="Q237" s="158">
        <f>ROUND(E237*P237,2)</f>
        <v>0</v>
      </c>
      <c r="R237" s="158"/>
      <c r="S237" s="158" t="s">
        <v>114</v>
      </c>
      <c r="T237" s="158" t="s">
        <v>193</v>
      </c>
      <c r="U237" s="158">
        <v>0</v>
      </c>
      <c r="V237" s="158">
        <f>ROUND(E237*U237,2)</f>
        <v>0</v>
      </c>
      <c r="W237" s="158"/>
      <c r="X237" s="158" t="s">
        <v>378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379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x14ac:dyDescent="0.2">
      <c r="A238" s="3"/>
      <c r="B238" s="4"/>
      <c r="C238" s="191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E238">
        <v>15</v>
      </c>
      <c r="AF238">
        <v>21</v>
      </c>
      <c r="AG238" t="s">
        <v>96</v>
      </c>
    </row>
    <row r="239" spans="1:60" x14ac:dyDescent="0.2">
      <c r="A239" s="151"/>
      <c r="B239" s="152" t="s">
        <v>31</v>
      </c>
      <c r="C239" s="192"/>
      <c r="D239" s="153"/>
      <c r="E239" s="154"/>
      <c r="F239" s="154"/>
      <c r="G239" s="184">
        <f>G8+G13+G21+G79+G92+G96+G98+G123+G134+G183+G227+G235</f>
        <v>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AE239">
        <f>SUMIF(L7:L237,AE238,G7:G237)</f>
        <v>0</v>
      </c>
      <c r="AF239">
        <f>SUMIF(L7:L237,AF238,G7:G237)</f>
        <v>0</v>
      </c>
      <c r="AG239" t="s">
        <v>382</v>
      </c>
    </row>
    <row r="240" spans="1:60" x14ac:dyDescent="0.2">
      <c r="A240" s="3"/>
      <c r="B240" s="4"/>
      <c r="C240" s="191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33" x14ac:dyDescent="0.2">
      <c r="A241" s="3"/>
      <c r="B241" s="4"/>
      <c r="C241" s="191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">
      <c r="A242" s="274" t="s">
        <v>383</v>
      </c>
      <c r="B242" s="274"/>
      <c r="C242" s="275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3" x14ac:dyDescent="0.2">
      <c r="A243" s="251"/>
      <c r="B243" s="252"/>
      <c r="C243" s="253"/>
      <c r="D243" s="252"/>
      <c r="E243" s="252"/>
      <c r="F243" s="252"/>
      <c r="G243" s="254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AG243" t="s">
        <v>384</v>
      </c>
    </row>
    <row r="244" spans="1:33" x14ac:dyDescent="0.2">
      <c r="A244" s="255"/>
      <c r="B244" s="256"/>
      <c r="C244" s="257"/>
      <c r="D244" s="256"/>
      <c r="E244" s="256"/>
      <c r="F244" s="256"/>
      <c r="G244" s="258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33" x14ac:dyDescent="0.2">
      <c r="A245" s="255"/>
      <c r="B245" s="256"/>
      <c r="C245" s="257"/>
      <c r="D245" s="256"/>
      <c r="E245" s="256"/>
      <c r="F245" s="256"/>
      <c r="G245" s="258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">
      <c r="A246" s="255"/>
      <c r="B246" s="256"/>
      <c r="C246" s="257"/>
      <c r="D246" s="256"/>
      <c r="E246" s="256"/>
      <c r="F246" s="256"/>
      <c r="G246" s="258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33" x14ac:dyDescent="0.2">
      <c r="A247" s="259"/>
      <c r="B247" s="260"/>
      <c r="C247" s="261"/>
      <c r="D247" s="260"/>
      <c r="E247" s="260"/>
      <c r="F247" s="260"/>
      <c r="G247" s="262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33" x14ac:dyDescent="0.2">
      <c r="A248" s="3"/>
      <c r="B248" s="4"/>
      <c r="C248" s="191"/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33" x14ac:dyDescent="0.2">
      <c r="C249" s="193"/>
      <c r="D249" s="10"/>
      <c r="AG249" t="s">
        <v>385</v>
      </c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22">
    <mergeCell ref="A1:G1"/>
    <mergeCell ref="C2:G2"/>
    <mergeCell ref="C3:G3"/>
    <mergeCell ref="C4:G4"/>
    <mergeCell ref="A242:C242"/>
    <mergeCell ref="C218:G218"/>
    <mergeCell ref="C143:G143"/>
    <mergeCell ref="C149:G149"/>
    <mergeCell ref="C155:G155"/>
    <mergeCell ref="C161:G161"/>
    <mergeCell ref="C170:G170"/>
    <mergeCell ref="C176:G176"/>
    <mergeCell ref="C185:G185"/>
    <mergeCell ref="C198:G198"/>
    <mergeCell ref="C203:G203"/>
    <mergeCell ref="C208:G208"/>
    <mergeCell ref="A243:G247"/>
    <mergeCell ref="C23:G23"/>
    <mergeCell ref="C69:G69"/>
    <mergeCell ref="C70:G70"/>
    <mergeCell ref="C76:G76"/>
    <mergeCell ref="C213:G21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="130" zoomScaleNormal="130" workbookViewId="0">
      <pane ySplit="7" topLeftCell="A8" activePane="bottomLeft" state="frozen"/>
      <selection pane="bottomLeft" activeCell="C14" sqref="C1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7" t="s">
        <v>7</v>
      </c>
      <c r="B1" s="267"/>
      <c r="C1" s="267"/>
      <c r="D1" s="267"/>
      <c r="E1" s="267"/>
      <c r="F1" s="267"/>
      <c r="G1" s="267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68" t="s">
        <v>44</v>
      </c>
      <c r="D2" s="269"/>
      <c r="E2" s="269"/>
      <c r="F2" s="269"/>
      <c r="G2" s="270"/>
      <c r="AG2" t="s">
        <v>85</v>
      </c>
    </row>
    <row r="3" spans="1:60" ht="24.95" customHeight="1" x14ac:dyDescent="0.2">
      <c r="A3" s="140" t="s">
        <v>9</v>
      </c>
      <c r="B3" s="49" t="s">
        <v>46</v>
      </c>
      <c r="C3" s="268" t="s">
        <v>421</v>
      </c>
      <c r="D3" s="269"/>
      <c r="E3" s="269"/>
      <c r="F3" s="269"/>
      <c r="G3" s="270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71" t="s">
        <v>423</v>
      </c>
      <c r="D4" s="272"/>
      <c r="E4" s="272"/>
      <c r="F4" s="272"/>
      <c r="G4" s="273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5" t="s">
        <v>109</v>
      </c>
      <c r="B8" s="166" t="s">
        <v>59</v>
      </c>
      <c r="C8" s="185" t="s">
        <v>60</v>
      </c>
      <c r="D8" s="167"/>
      <c r="E8" s="168"/>
      <c r="F8" s="169"/>
      <c r="G8" s="170">
        <f>SUMIF(AG9:AG30,"&lt;&gt;NOR",G9:G30)</f>
        <v>0</v>
      </c>
      <c r="H8" s="164"/>
      <c r="I8" s="164">
        <f>SUM(I9:I30)</f>
        <v>0</v>
      </c>
      <c r="J8" s="164"/>
      <c r="K8" s="164">
        <f>SUM(K9:K30)</f>
        <v>0</v>
      </c>
      <c r="L8" s="164"/>
      <c r="M8" s="164">
        <f>SUM(M9:M30)</f>
        <v>0</v>
      </c>
      <c r="N8" s="164"/>
      <c r="O8" s="164">
        <f>SUM(O9:O30)</f>
        <v>2.2200000000000002</v>
      </c>
      <c r="P8" s="164"/>
      <c r="Q8" s="164">
        <f>SUM(Q9:Q30)</f>
        <v>0</v>
      </c>
      <c r="R8" s="164"/>
      <c r="S8" s="164"/>
      <c r="T8" s="164"/>
      <c r="U8" s="164"/>
      <c r="V8" s="164">
        <f>SUM(V9:V30)</f>
        <v>92.509999999999991</v>
      </c>
      <c r="W8" s="164"/>
      <c r="X8" s="164"/>
      <c r="AG8" t="s">
        <v>110</v>
      </c>
    </row>
    <row r="9" spans="1:60" outlineLevel="1" x14ac:dyDescent="0.2">
      <c r="A9" s="171">
        <v>1</v>
      </c>
      <c r="B9" s="172" t="s">
        <v>132</v>
      </c>
      <c r="C9" s="186" t="s">
        <v>133</v>
      </c>
      <c r="D9" s="173" t="s">
        <v>125</v>
      </c>
      <c r="E9" s="174">
        <v>28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4.9699999999999996E-3</v>
      </c>
      <c r="O9" s="158">
        <f>ROUND(E9*N9,2)</f>
        <v>0.14000000000000001</v>
      </c>
      <c r="P9" s="158">
        <v>0</v>
      </c>
      <c r="Q9" s="158">
        <f>ROUND(E9*P9,2)</f>
        <v>0</v>
      </c>
      <c r="R9" s="158"/>
      <c r="S9" s="158" t="s">
        <v>114</v>
      </c>
      <c r="T9" s="158" t="s">
        <v>115</v>
      </c>
      <c r="U9" s="158">
        <v>0.37</v>
      </c>
      <c r="V9" s="158">
        <f>ROUND(E9*U9,2)</f>
        <v>10.36</v>
      </c>
      <c r="W9" s="158"/>
      <c r="X9" s="158" t="s">
        <v>116</v>
      </c>
      <c r="Y9" s="148"/>
      <c r="Z9" s="148"/>
      <c r="AA9" s="148"/>
      <c r="AB9" s="148"/>
      <c r="AC9" s="148"/>
      <c r="AD9" s="148"/>
      <c r="AE9" s="148"/>
      <c r="AF9" s="148"/>
      <c r="AG9" s="148" t="s">
        <v>134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63" t="s">
        <v>135</v>
      </c>
      <c r="D10" s="264"/>
      <c r="E10" s="264"/>
      <c r="F10" s="264"/>
      <c r="G10" s="264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136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7" t="s">
        <v>386</v>
      </c>
      <c r="D11" s="160"/>
      <c r="E11" s="161">
        <v>28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119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1">
        <v>2</v>
      </c>
      <c r="B12" s="172" t="s">
        <v>158</v>
      </c>
      <c r="C12" s="186" t="s">
        <v>159</v>
      </c>
      <c r="D12" s="173" t="s">
        <v>125</v>
      </c>
      <c r="E12" s="174">
        <v>7</v>
      </c>
      <c r="F12" s="175"/>
      <c r="G12" s="176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8">
        <v>4.0960000000000003E-2</v>
      </c>
      <c r="O12" s="158">
        <f>ROUND(E12*N12,2)</f>
        <v>0.28999999999999998</v>
      </c>
      <c r="P12" s="158">
        <v>0</v>
      </c>
      <c r="Q12" s="158">
        <f>ROUND(E12*P12,2)</f>
        <v>0</v>
      </c>
      <c r="R12" s="158"/>
      <c r="S12" s="158" t="s">
        <v>114</v>
      </c>
      <c r="T12" s="158" t="s">
        <v>115</v>
      </c>
      <c r="U12" s="158">
        <v>0.6</v>
      </c>
      <c r="V12" s="158">
        <f>ROUND(E12*U12,2)</f>
        <v>4.2</v>
      </c>
      <c r="W12" s="158"/>
      <c r="X12" s="158" t="s">
        <v>116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134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387</v>
      </c>
      <c r="D13" s="160"/>
      <c r="E13" s="161">
        <v>7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119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1">
        <v>3</v>
      </c>
      <c r="B14" s="172" t="s">
        <v>163</v>
      </c>
      <c r="C14" s="186" t="s">
        <v>424</v>
      </c>
      <c r="D14" s="173" t="s">
        <v>125</v>
      </c>
      <c r="E14" s="174">
        <v>7</v>
      </c>
      <c r="F14" s="175"/>
      <c r="G14" s="176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21</v>
      </c>
      <c r="M14" s="158">
        <f>G14*(1+L14/100)</f>
        <v>0</v>
      </c>
      <c r="N14" s="158">
        <v>5.04E-2</v>
      </c>
      <c r="O14" s="158">
        <f>ROUND(E14*N14,2)</f>
        <v>0.35</v>
      </c>
      <c r="P14" s="158">
        <v>0</v>
      </c>
      <c r="Q14" s="158">
        <f>ROUND(E14*P14,2)</f>
        <v>0</v>
      </c>
      <c r="R14" s="158"/>
      <c r="S14" s="158" t="s">
        <v>114</v>
      </c>
      <c r="T14" s="158" t="s">
        <v>115</v>
      </c>
      <c r="U14" s="158">
        <v>0.6</v>
      </c>
      <c r="V14" s="158">
        <f>ROUND(E14*U14,2)</f>
        <v>4.2</v>
      </c>
      <c r="W14" s="158"/>
      <c r="X14" s="158" t="s">
        <v>116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134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388</v>
      </c>
      <c r="D15" s="160"/>
      <c r="E15" s="161">
        <v>7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119</v>
      </c>
      <c r="AH15" s="148">
        <v>5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1">
        <v>4</v>
      </c>
      <c r="B16" s="172" t="s">
        <v>175</v>
      </c>
      <c r="C16" s="186" t="s">
        <v>176</v>
      </c>
      <c r="D16" s="173" t="s">
        <v>125</v>
      </c>
      <c r="E16" s="174">
        <v>28</v>
      </c>
      <c r="F16" s="175"/>
      <c r="G16" s="176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21</v>
      </c>
      <c r="M16" s="158">
        <f>G16*(1+L16/100)</f>
        <v>0</v>
      </c>
      <c r="N16" s="158">
        <v>3.5E-4</v>
      </c>
      <c r="O16" s="158">
        <f>ROUND(E16*N16,2)</f>
        <v>0.01</v>
      </c>
      <c r="P16" s="158">
        <v>0</v>
      </c>
      <c r="Q16" s="158">
        <f>ROUND(E16*P16,2)</f>
        <v>0</v>
      </c>
      <c r="R16" s="158"/>
      <c r="S16" s="158" t="s">
        <v>114</v>
      </c>
      <c r="T16" s="158" t="s">
        <v>115</v>
      </c>
      <c r="U16" s="158">
        <v>7.0000000000000007E-2</v>
      </c>
      <c r="V16" s="158">
        <f>ROUND(E16*U16,2)</f>
        <v>1.96</v>
      </c>
      <c r="W16" s="158"/>
      <c r="X16" s="158" t="s">
        <v>116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134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7" t="s">
        <v>389</v>
      </c>
      <c r="D17" s="160"/>
      <c r="E17" s="161">
        <v>28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119</v>
      </c>
      <c r="AH17" s="148">
        <v>5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1">
        <v>5</v>
      </c>
      <c r="B18" s="172" t="s">
        <v>178</v>
      </c>
      <c r="C18" s="186" t="s">
        <v>179</v>
      </c>
      <c r="D18" s="173" t="s">
        <v>125</v>
      </c>
      <c r="E18" s="174">
        <v>28</v>
      </c>
      <c r="F18" s="175"/>
      <c r="G18" s="176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8">
        <v>2.7709999999999999E-2</v>
      </c>
      <c r="O18" s="158">
        <f>ROUND(E18*N18,2)</f>
        <v>0.78</v>
      </c>
      <c r="P18" s="158">
        <v>0</v>
      </c>
      <c r="Q18" s="158">
        <f>ROUND(E18*P18,2)</f>
        <v>0</v>
      </c>
      <c r="R18" s="158"/>
      <c r="S18" s="158" t="s">
        <v>114</v>
      </c>
      <c r="T18" s="158" t="s">
        <v>115</v>
      </c>
      <c r="U18" s="158">
        <v>0.4</v>
      </c>
      <c r="V18" s="158">
        <f>ROUND(E18*U18,2)</f>
        <v>11.2</v>
      </c>
      <c r="W18" s="158"/>
      <c r="X18" s="158" t="s">
        <v>116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134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7" t="s">
        <v>389</v>
      </c>
      <c r="D19" s="160"/>
      <c r="E19" s="161">
        <v>28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119</v>
      </c>
      <c r="AH19" s="148">
        <v>5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71">
        <v>6</v>
      </c>
      <c r="B20" s="172" t="s">
        <v>180</v>
      </c>
      <c r="C20" s="186" t="s">
        <v>181</v>
      </c>
      <c r="D20" s="173" t="s">
        <v>125</v>
      </c>
      <c r="E20" s="174">
        <f>E9+E12+E24</f>
        <v>59</v>
      </c>
      <c r="F20" s="175"/>
      <c r="G20" s="176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8">
        <v>7.2000000000000005E-4</v>
      </c>
      <c r="O20" s="158">
        <f>ROUND(E20*N20,2)</f>
        <v>0.04</v>
      </c>
      <c r="P20" s="158">
        <v>0</v>
      </c>
      <c r="Q20" s="158">
        <f>ROUND(E20*P20,2)</f>
        <v>0</v>
      </c>
      <c r="R20" s="158"/>
      <c r="S20" s="158" t="s">
        <v>114</v>
      </c>
      <c r="T20" s="158" t="s">
        <v>115</v>
      </c>
      <c r="U20" s="158">
        <v>0.27</v>
      </c>
      <c r="V20" s="158">
        <f>ROUND(E20*U20,2)</f>
        <v>15.93</v>
      </c>
      <c r="W20" s="158"/>
      <c r="X20" s="158" t="s">
        <v>116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134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63" t="s">
        <v>182</v>
      </c>
      <c r="D21" s="264"/>
      <c r="E21" s="264"/>
      <c r="F21" s="264"/>
      <c r="G21" s="264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136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265" t="s">
        <v>183</v>
      </c>
      <c r="D22" s="266"/>
      <c r="E22" s="266"/>
      <c r="F22" s="266"/>
      <c r="G22" s="266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136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390</v>
      </c>
      <c r="D23" s="160"/>
      <c r="E23" s="161">
        <v>59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119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1">
        <v>7</v>
      </c>
      <c r="B24" s="172" t="s">
        <v>391</v>
      </c>
      <c r="C24" s="186" t="s">
        <v>392</v>
      </c>
      <c r="D24" s="173" t="s">
        <v>125</v>
      </c>
      <c r="E24" s="174">
        <v>24</v>
      </c>
      <c r="F24" s="175"/>
      <c r="G24" s="176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8">
        <v>2.53E-2</v>
      </c>
      <c r="O24" s="158">
        <f>ROUND(E24*N24,2)</f>
        <v>0.61</v>
      </c>
      <c r="P24" s="158">
        <v>0</v>
      </c>
      <c r="Q24" s="158">
        <f>ROUND(E24*P24,2)</f>
        <v>0</v>
      </c>
      <c r="R24" s="158"/>
      <c r="S24" s="158" t="s">
        <v>114</v>
      </c>
      <c r="T24" s="158" t="s">
        <v>115</v>
      </c>
      <c r="U24" s="158">
        <v>1.149</v>
      </c>
      <c r="V24" s="158">
        <f>ROUND(E24*U24,2)</f>
        <v>27.58</v>
      </c>
      <c r="W24" s="158"/>
      <c r="X24" s="158" t="s">
        <v>116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117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393</v>
      </c>
      <c r="D25" s="160"/>
      <c r="E25" s="161">
        <v>24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119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1">
        <v>8</v>
      </c>
      <c r="B26" s="172" t="s">
        <v>184</v>
      </c>
      <c r="C26" s="186" t="s">
        <v>185</v>
      </c>
      <c r="D26" s="173" t="s">
        <v>125</v>
      </c>
      <c r="E26" s="174">
        <v>28</v>
      </c>
      <c r="F26" s="175"/>
      <c r="G26" s="176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21</v>
      </c>
      <c r="M26" s="158">
        <f>G26*(1+L26/100)</f>
        <v>0</v>
      </c>
      <c r="N26" s="158">
        <v>2.0000000000000002E-5</v>
      </c>
      <c r="O26" s="158">
        <f>ROUND(E26*N26,2)</f>
        <v>0</v>
      </c>
      <c r="P26" s="158">
        <v>0</v>
      </c>
      <c r="Q26" s="158">
        <f>ROUND(E26*P26,2)</f>
        <v>0</v>
      </c>
      <c r="R26" s="158"/>
      <c r="S26" s="158" t="s">
        <v>114</v>
      </c>
      <c r="T26" s="158" t="s">
        <v>115</v>
      </c>
      <c r="U26" s="158">
        <v>0.18</v>
      </c>
      <c r="V26" s="158">
        <f>ROUND(E26*U26,2)</f>
        <v>5.04</v>
      </c>
      <c r="W26" s="158"/>
      <c r="X26" s="158" t="s">
        <v>116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7" t="s">
        <v>389</v>
      </c>
      <c r="D27" s="160"/>
      <c r="E27" s="161">
        <v>28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119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1">
        <v>9</v>
      </c>
      <c r="B28" s="172" t="s">
        <v>187</v>
      </c>
      <c r="C28" s="186" t="s">
        <v>188</v>
      </c>
      <c r="D28" s="173" t="s">
        <v>125</v>
      </c>
      <c r="E28" s="174">
        <v>28</v>
      </c>
      <c r="F28" s="175"/>
      <c r="G28" s="176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114</v>
      </c>
      <c r="T28" s="158" t="s">
        <v>115</v>
      </c>
      <c r="U28" s="158">
        <v>0.43</v>
      </c>
      <c r="V28" s="158">
        <f>ROUND(E28*U28,2)</f>
        <v>12.04</v>
      </c>
      <c r="W28" s="158"/>
      <c r="X28" s="158" t="s">
        <v>116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134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263" t="s">
        <v>394</v>
      </c>
      <c r="D29" s="264"/>
      <c r="E29" s="264"/>
      <c r="F29" s="264"/>
      <c r="G29" s="264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136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395</v>
      </c>
      <c r="D30" s="160"/>
      <c r="E30" s="161">
        <v>28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119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x14ac:dyDescent="0.2">
      <c r="A31" s="165" t="s">
        <v>109</v>
      </c>
      <c r="B31" s="166" t="s">
        <v>61</v>
      </c>
      <c r="C31" s="185" t="s">
        <v>62</v>
      </c>
      <c r="D31" s="167"/>
      <c r="E31" s="168"/>
      <c r="F31" s="169"/>
      <c r="G31" s="170">
        <f>SUMIF(AG32:AG35,"&lt;&gt;NOR",G32:G35)</f>
        <v>0</v>
      </c>
      <c r="H31" s="164"/>
      <c r="I31" s="164">
        <f>SUM(I32:I35)</f>
        <v>0</v>
      </c>
      <c r="J31" s="164"/>
      <c r="K31" s="164">
        <f>SUM(K32:K35)</f>
        <v>0</v>
      </c>
      <c r="L31" s="164"/>
      <c r="M31" s="164">
        <f>SUM(M32:M35)</f>
        <v>0</v>
      </c>
      <c r="N31" s="164"/>
      <c r="O31" s="164">
        <f>SUM(O32:O35)</f>
        <v>0.04</v>
      </c>
      <c r="P31" s="164"/>
      <c r="Q31" s="164">
        <f>SUM(Q32:Q35)</f>
        <v>0</v>
      </c>
      <c r="R31" s="164"/>
      <c r="S31" s="164"/>
      <c r="T31" s="164"/>
      <c r="U31" s="164"/>
      <c r="V31" s="164">
        <f>SUM(V32:V35)</f>
        <v>0</v>
      </c>
      <c r="W31" s="164"/>
      <c r="X31" s="164"/>
      <c r="AG31" t="s">
        <v>110</v>
      </c>
    </row>
    <row r="32" spans="1:60" ht="22.5" outlineLevel="1" x14ac:dyDescent="0.2">
      <c r="A32" s="171">
        <v>10</v>
      </c>
      <c r="B32" s="172" t="s">
        <v>396</v>
      </c>
      <c r="C32" s="186" t="s">
        <v>397</v>
      </c>
      <c r="D32" s="173" t="s">
        <v>125</v>
      </c>
      <c r="E32" s="174">
        <v>848</v>
      </c>
      <c r="F32" s="175"/>
      <c r="G32" s="176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8">
        <v>0</v>
      </c>
      <c r="O32" s="158">
        <f>ROUND(E32*N32,2)</f>
        <v>0</v>
      </c>
      <c r="P32" s="158">
        <v>0</v>
      </c>
      <c r="Q32" s="158">
        <f>ROUND(E32*P32,2)</f>
        <v>0</v>
      </c>
      <c r="R32" s="158"/>
      <c r="S32" s="158" t="s">
        <v>398</v>
      </c>
      <c r="T32" s="158" t="s">
        <v>115</v>
      </c>
      <c r="U32" s="158">
        <v>0</v>
      </c>
      <c r="V32" s="158">
        <f>ROUND(E32*U32,2)</f>
        <v>0</v>
      </c>
      <c r="W32" s="158"/>
      <c r="X32" s="158" t="s">
        <v>116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117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7" t="s">
        <v>401</v>
      </c>
      <c r="D33" s="160"/>
      <c r="E33" s="161">
        <v>848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119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1">
        <v>11</v>
      </c>
      <c r="B34" s="172" t="s">
        <v>399</v>
      </c>
      <c r="C34" s="186" t="s">
        <v>400</v>
      </c>
      <c r="D34" s="173" t="s">
        <v>125</v>
      </c>
      <c r="E34" s="174">
        <v>848</v>
      </c>
      <c r="F34" s="175"/>
      <c r="G34" s="176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8">
        <v>5.0000000000000002E-5</v>
      </c>
      <c r="O34" s="158">
        <f>ROUND(E34*N34,2)</f>
        <v>0.04</v>
      </c>
      <c r="P34" s="158">
        <v>0</v>
      </c>
      <c r="Q34" s="158">
        <f>ROUND(E34*P34,2)</f>
        <v>0</v>
      </c>
      <c r="R34" s="158"/>
      <c r="S34" s="158" t="s">
        <v>114</v>
      </c>
      <c r="T34" s="158" t="s">
        <v>115</v>
      </c>
      <c r="U34" s="158">
        <v>0</v>
      </c>
      <c r="V34" s="158">
        <f>ROUND(E34*U34,2)</f>
        <v>0</v>
      </c>
      <c r="W34" s="158"/>
      <c r="X34" s="158" t="s">
        <v>116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117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401</v>
      </c>
      <c r="D35" s="160"/>
      <c r="E35" s="161">
        <v>848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119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5.5" x14ac:dyDescent="0.2">
      <c r="A36" s="165" t="s">
        <v>109</v>
      </c>
      <c r="B36" s="166" t="s">
        <v>63</v>
      </c>
      <c r="C36" s="185" t="s">
        <v>64</v>
      </c>
      <c r="D36" s="167"/>
      <c r="E36" s="168"/>
      <c r="F36" s="169"/>
      <c r="G36" s="170">
        <f>SUMIF(AG37:AG38,"&lt;&gt;NOR",G37:G38)</f>
        <v>0</v>
      </c>
      <c r="H36" s="164"/>
      <c r="I36" s="164">
        <f>SUM(I37:I38)</f>
        <v>0</v>
      </c>
      <c r="J36" s="164"/>
      <c r="K36" s="164">
        <f>SUM(K37:K38)</f>
        <v>0</v>
      </c>
      <c r="L36" s="164"/>
      <c r="M36" s="164">
        <f>SUM(M37:M38)</f>
        <v>0</v>
      </c>
      <c r="N36" s="164"/>
      <c r="O36" s="164">
        <f>SUM(O37:O38)</f>
        <v>0</v>
      </c>
      <c r="P36" s="164"/>
      <c r="Q36" s="164">
        <f>SUM(Q37:Q38)</f>
        <v>0</v>
      </c>
      <c r="R36" s="164"/>
      <c r="S36" s="164"/>
      <c r="T36" s="164"/>
      <c r="U36" s="164"/>
      <c r="V36" s="164">
        <f>SUM(V37:V38)</f>
        <v>22.86</v>
      </c>
      <c r="W36" s="164"/>
      <c r="X36" s="164"/>
      <c r="AG36" t="s">
        <v>110</v>
      </c>
    </row>
    <row r="37" spans="1:60" outlineLevel="1" x14ac:dyDescent="0.2">
      <c r="A37" s="171">
        <v>12</v>
      </c>
      <c r="B37" s="172" t="s">
        <v>402</v>
      </c>
      <c r="C37" s="186" t="s">
        <v>403</v>
      </c>
      <c r="D37" s="173" t="s">
        <v>125</v>
      </c>
      <c r="E37" s="174">
        <v>65.319999999999993</v>
      </c>
      <c r="F37" s="175"/>
      <c r="G37" s="176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8">
        <v>4.0000000000000003E-5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114</v>
      </c>
      <c r="T37" s="158" t="s">
        <v>115</v>
      </c>
      <c r="U37" s="158">
        <v>0.35</v>
      </c>
      <c r="V37" s="158">
        <f>ROUND(E37*U37,2)</f>
        <v>22.86</v>
      </c>
      <c r="W37" s="158"/>
      <c r="X37" s="158" t="s">
        <v>116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55"/>
      <c r="B38" s="156"/>
      <c r="C38" s="187" t="s">
        <v>404</v>
      </c>
      <c r="D38" s="160"/>
      <c r="E38" s="161">
        <v>65.319999999999993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119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165" t="s">
        <v>109</v>
      </c>
      <c r="B39" s="166" t="s">
        <v>65</v>
      </c>
      <c r="C39" s="185" t="s">
        <v>66</v>
      </c>
      <c r="D39" s="167"/>
      <c r="E39" s="168"/>
      <c r="F39" s="169"/>
      <c r="G39" s="170">
        <f>SUMIF(AG40:AG41,"&lt;&gt;NOR",G40:G41)</f>
        <v>0</v>
      </c>
      <c r="H39" s="164"/>
      <c r="I39" s="164">
        <f>SUM(I40:I41)</f>
        <v>0</v>
      </c>
      <c r="J39" s="164"/>
      <c r="K39" s="164">
        <f>SUM(K40:K41)</f>
        <v>0</v>
      </c>
      <c r="L39" s="164"/>
      <c r="M39" s="164">
        <f>SUM(M40:M41)</f>
        <v>0</v>
      </c>
      <c r="N39" s="164"/>
      <c r="O39" s="164">
        <f>SUM(O40:O41)</f>
        <v>0</v>
      </c>
      <c r="P39" s="164"/>
      <c r="Q39" s="164">
        <f>SUM(Q40:Q41)</f>
        <v>2.66</v>
      </c>
      <c r="R39" s="164"/>
      <c r="S39" s="164"/>
      <c r="T39" s="164"/>
      <c r="U39" s="164"/>
      <c r="V39" s="164">
        <f>SUM(V40:V41)</f>
        <v>9</v>
      </c>
      <c r="W39" s="164"/>
      <c r="X39" s="164"/>
      <c r="AG39" t="s">
        <v>110</v>
      </c>
    </row>
    <row r="40" spans="1:60" outlineLevel="1" x14ac:dyDescent="0.2">
      <c r="A40" s="171">
        <v>13</v>
      </c>
      <c r="B40" s="172" t="s">
        <v>210</v>
      </c>
      <c r="C40" s="186" t="s">
        <v>211</v>
      </c>
      <c r="D40" s="173" t="s">
        <v>125</v>
      </c>
      <c r="E40" s="174">
        <f>E41</f>
        <v>45</v>
      </c>
      <c r="F40" s="175"/>
      <c r="G40" s="176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21</v>
      </c>
      <c r="M40" s="158">
        <f>G40*(1+L40/100)</f>
        <v>0</v>
      </c>
      <c r="N40" s="158">
        <v>0</v>
      </c>
      <c r="O40" s="158">
        <f>ROUND(E40*N40,2)</f>
        <v>0</v>
      </c>
      <c r="P40" s="158">
        <v>5.8999999999999997E-2</v>
      </c>
      <c r="Q40" s="158">
        <f>ROUND(E40*P40,2)</f>
        <v>2.66</v>
      </c>
      <c r="R40" s="158"/>
      <c r="S40" s="158" t="s">
        <v>114</v>
      </c>
      <c r="T40" s="158" t="s">
        <v>115</v>
      </c>
      <c r="U40" s="158">
        <v>0.2</v>
      </c>
      <c r="V40" s="158">
        <f>ROUND(E40*U40,2)</f>
        <v>9</v>
      </c>
      <c r="W40" s="158"/>
      <c r="X40" s="158" t="s">
        <v>116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134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7" t="s">
        <v>425</v>
      </c>
      <c r="D41" s="160"/>
      <c r="E41" s="161">
        <f>(7+8)*3</f>
        <v>45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119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65" t="s">
        <v>109</v>
      </c>
      <c r="B42" s="166" t="s">
        <v>67</v>
      </c>
      <c r="C42" s="185" t="s">
        <v>68</v>
      </c>
      <c r="D42" s="167"/>
      <c r="E42" s="168"/>
      <c r="F42" s="169"/>
      <c r="G42" s="170">
        <f>SUMIF(AG43:AG43,"&lt;&gt;NOR",G43:G43)</f>
        <v>0</v>
      </c>
      <c r="H42" s="164"/>
      <c r="I42" s="164">
        <f>SUM(I43:I43)</f>
        <v>0</v>
      </c>
      <c r="J42" s="164"/>
      <c r="K42" s="164">
        <f>SUM(K43:K43)</f>
        <v>0</v>
      </c>
      <c r="L42" s="164"/>
      <c r="M42" s="164">
        <f>SUM(M43:M43)</f>
        <v>0</v>
      </c>
      <c r="N42" s="164"/>
      <c r="O42" s="164">
        <f>SUM(O43:O43)</f>
        <v>0</v>
      </c>
      <c r="P42" s="164"/>
      <c r="Q42" s="164">
        <f>SUM(Q43:Q43)</f>
        <v>0</v>
      </c>
      <c r="R42" s="164"/>
      <c r="S42" s="164"/>
      <c r="T42" s="164"/>
      <c r="U42" s="164"/>
      <c r="V42" s="164">
        <f>SUM(V43:V43)</f>
        <v>4.2699999999999996</v>
      </c>
      <c r="W42" s="164"/>
      <c r="X42" s="164"/>
      <c r="AG42" t="s">
        <v>110</v>
      </c>
    </row>
    <row r="43" spans="1:60" outlineLevel="1" x14ac:dyDescent="0.2">
      <c r="A43" s="177">
        <v>14</v>
      </c>
      <c r="B43" s="178" t="s">
        <v>213</v>
      </c>
      <c r="C43" s="189" t="s">
        <v>214</v>
      </c>
      <c r="D43" s="179" t="s">
        <v>215</v>
      </c>
      <c r="E43" s="180">
        <v>2.2596099999999999</v>
      </c>
      <c r="F43" s="181"/>
      <c r="G43" s="182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8">
        <v>0</v>
      </c>
      <c r="O43" s="158">
        <f>ROUND(E43*N43,2)</f>
        <v>0</v>
      </c>
      <c r="P43" s="158">
        <v>0</v>
      </c>
      <c r="Q43" s="158">
        <f>ROUND(E43*P43,2)</f>
        <v>0</v>
      </c>
      <c r="R43" s="158"/>
      <c r="S43" s="158" t="s">
        <v>114</v>
      </c>
      <c r="T43" s="158" t="s">
        <v>115</v>
      </c>
      <c r="U43" s="158">
        <v>1.89</v>
      </c>
      <c r="V43" s="158">
        <f>ROUND(E43*U43,2)</f>
        <v>4.2699999999999996</v>
      </c>
      <c r="W43" s="158"/>
      <c r="X43" s="158" t="s">
        <v>216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217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x14ac:dyDescent="0.2">
      <c r="A44" s="165" t="s">
        <v>109</v>
      </c>
      <c r="B44" s="166" t="s">
        <v>69</v>
      </c>
      <c r="C44" s="185" t="s">
        <v>70</v>
      </c>
      <c r="D44" s="167"/>
      <c r="E44" s="168"/>
      <c r="F44" s="169"/>
      <c r="G44" s="170">
        <f>SUMIF(AG45:AG48,"&lt;&gt;NOR",G45:G48)</f>
        <v>0</v>
      </c>
      <c r="H44" s="164"/>
      <c r="I44" s="164">
        <f>SUM(I45:I48)</f>
        <v>0</v>
      </c>
      <c r="J44" s="164"/>
      <c r="K44" s="164">
        <f>SUM(K45:K48)</f>
        <v>0</v>
      </c>
      <c r="L44" s="164"/>
      <c r="M44" s="164">
        <f>SUM(M45:M48)</f>
        <v>0</v>
      </c>
      <c r="N44" s="164"/>
      <c r="O44" s="164">
        <f>SUM(O45:O48)</f>
        <v>0.01</v>
      </c>
      <c r="P44" s="164"/>
      <c r="Q44" s="164">
        <f>SUM(Q45:Q48)</f>
        <v>0.02</v>
      </c>
      <c r="R44" s="164"/>
      <c r="S44" s="164"/>
      <c r="T44" s="164"/>
      <c r="U44" s="164"/>
      <c r="V44" s="164">
        <f>SUM(V45:V48)</f>
        <v>2.04</v>
      </c>
      <c r="W44" s="164"/>
      <c r="X44" s="164"/>
      <c r="AG44" t="s">
        <v>110</v>
      </c>
    </row>
    <row r="45" spans="1:60" outlineLevel="1" x14ac:dyDescent="0.2">
      <c r="A45" s="177">
        <v>15</v>
      </c>
      <c r="B45" s="178" t="s">
        <v>405</v>
      </c>
      <c r="C45" s="189" t="s">
        <v>406</v>
      </c>
      <c r="D45" s="179" t="s">
        <v>270</v>
      </c>
      <c r="E45" s="180">
        <v>1</v>
      </c>
      <c r="F45" s="181"/>
      <c r="G45" s="182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8">
        <v>1.014E-2</v>
      </c>
      <c r="O45" s="158">
        <f>ROUND(E45*N45,2)</f>
        <v>0.01</v>
      </c>
      <c r="P45" s="158">
        <v>0</v>
      </c>
      <c r="Q45" s="158">
        <f>ROUND(E45*P45,2)</f>
        <v>0</v>
      </c>
      <c r="R45" s="158"/>
      <c r="S45" s="158" t="s">
        <v>114</v>
      </c>
      <c r="T45" s="158" t="s">
        <v>115</v>
      </c>
      <c r="U45" s="158">
        <v>0.55900000000000005</v>
      </c>
      <c r="V45" s="158">
        <f>ROUND(E45*U45,2)</f>
        <v>0.56000000000000005</v>
      </c>
      <c r="W45" s="158"/>
      <c r="X45" s="158" t="s">
        <v>116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117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7">
        <v>16</v>
      </c>
      <c r="B46" s="178" t="s">
        <v>407</v>
      </c>
      <c r="C46" s="189" t="s">
        <v>408</v>
      </c>
      <c r="D46" s="179" t="s">
        <v>270</v>
      </c>
      <c r="E46" s="180">
        <v>1</v>
      </c>
      <c r="F46" s="181"/>
      <c r="G46" s="182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8">
        <v>0</v>
      </c>
      <c r="O46" s="158">
        <f>ROUND(E46*N46,2)</f>
        <v>0</v>
      </c>
      <c r="P46" s="158">
        <v>2.1129999999999999E-2</v>
      </c>
      <c r="Q46" s="158">
        <f>ROUND(E46*P46,2)</f>
        <v>0.02</v>
      </c>
      <c r="R46" s="158"/>
      <c r="S46" s="158" t="s">
        <v>114</v>
      </c>
      <c r="T46" s="158" t="s">
        <v>115</v>
      </c>
      <c r="U46" s="158">
        <v>0.40300000000000002</v>
      </c>
      <c r="V46" s="158">
        <f>ROUND(E46*U46,2)</f>
        <v>0.4</v>
      </c>
      <c r="W46" s="158"/>
      <c r="X46" s="158" t="s">
        <v>116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117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7">
        <v>17</v>
      </c>
      <c r="B47" s="178" t="s">
        <v>409</v>
      </c>
      <c r="C47" s="189" t="s">
        <v>410</v>
      </c>
      <c r="D47" s="179" t="s">
        <v>168</v>
      </c>
      <c r="E47" s="180">
        <v>2</v>
      </c>
      <c r="F47" s="181"/>
      <c r="G47" s="182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8">
        <v>0</v>
      </c>
      <c r="O47" s="158">
        <f>ROUND(E47*N47,2)</f>
        <v>0</v>
      </c>
      <c r="P47" s="158">
        <v>0</v>
      </c>
      <c r="Q47" s="158">
        <f>ROUND(E47*P47,2)</f>
        <v>0</v>
      </c>
      <c r="R47" s="158"/>
      <c r="S47" s="158" t="s">
        <v>114</v>
      </c>
      <c r="T47" s="158" t="s">
        <v>115</v>
      </c>
      <c r="U47" s="158">
        <v>0.434</v>
      </c>
      <c r="V47" s="158">
        <f>ROUND(E47*U47,2)</f>
        <v>0.87</v>
      </c>
      <c r="W47" s="158"/>
      <c r="X47" s="158" t="s">
        <v>116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117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7">
        <v>18</v>
      </c>
      <c r="B48" s="178" t="s">
        <v>411</v>
      </c>
      <c r="C48" s="189" t="s">
        <v>412</v>
      </c>
      <c r="D48" s="179" t="s">
        <v>270</v>
      </c>
      <c r="E48" s="180">
        <v>1</v>
      </c>
      <c r="F48" s="181"/>
      <c r="G48" s="182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21</v>
      </c>
      <c r="M48" s="158">
        <f>G48*(1+L48/100)</f>
        <v>0</v>
      </c>
      <c r="N48" s="158">
        <v>0</v>
      </c>
      <c r="O48" s="158">
        <f>ROUND(E48*N48,2)</f>
        <v>0</v>
      </c>
      <c r="P48" s="158">
        <v>0</v>
      </c>
      <c r="Q48" s="158">
        <f>ROUND(E48*P48,2)</f>
        <v>0</v>
      </c>
      <c r="R48" s="158"/>
      <c r="S48" s="158" t="s">
        <v>114</v>
      </c>
      <c r="T48" s="158" t="s">
        <v>115</v>
      </c>
      <c r="U48" s="158">
        <v>0.20699999999999999</v>
      </c>
      <c r="V48" s="158">
        <f>ROUND(E48*U48,2)</f>
        <v>0.21</v>
      </c>
      <c r="W48" s="158"/>
      <c r="X48" s="158" t="s">
        <v>116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117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x14ac:dyDescent="0.2">
      <c r="A49" s="165" t="s">
        <v>109</v>
      </c>
      <c r="B49" s="166" t="s">
        <v>79</v>
      </c>
      <c r="C49" s="185" t="s">
        <v>80</v>
      </c>
      <c r="D49" s="167"/>
      <c r="E49" s="168"/>
      <c r="F49" s="169"/>
      <c r="G49" s="170">
        <f>SUMIF(AG50:AG56,"&lt;&gt;NOR",G50:G56)</f>
        <v>0</v>
      </c>
      <c r="H49" s="164"/>
      <c r="I49" s="164">
        <f>SUM(I50:I56)</f>
        <v>0</v>
      </c>
      <c r="J49" s="164"/>
      <c r="K49" s="164">
        <f>SUM(K50:K56)</f>
        <v>0</v>
      </c>
      <c r="L49" s="164"/>
      <c r="M49" s="164">
        <f>SUM(M50:M56)</f>
        <v>0</v>
      </c>
      <c r="N49" s="164"/>
      <c r="O49" s="164">
        <f>SUM(O50:O56)</f>
        <v>0</v>
      </c>
      <c r="P49" s="164"/>
      <c r="Q49" s="164">
        <f>SUM(Q50:Q56)</f>
        <v>0</v>
      </c>
      <c r="R49" s="164"/>
      <c r="S49" s="164"/>
      <c r="T49" s="164"/>
      <c r="U49" s="164"/>
      <c r="V49" s="164">
        <f>SUM(V50:V56)</f>
        <v>7.05</v>
      </c>
      <c r="W49" s="164"/>
      <c r="X49" s="164"/>
      <c r="AG49" t="s">
        <v>110</v>
      </c>
    </row>
    <row r="50" spans="1:60" outlineLevel="1" x14ac:dyDescent="0.2">
      <c r="A50" s="177">
        <v>19</v>
      </c>
      <c r="B50" s="178" t="s">
        <v>359</v>
      </c>
      <c r="C50" s="189" t="s">
        <v>360</v>
      </c>
      <c r="D50" s="179" t="s">
        <v>215</v>
      </c>
      <c r="E50" s="180">
        <v>2.6761300000000001</v>
      </c>
      <c r="F50" s="181"/>
      <c r="G50" s="182">
        <f t="shared" ref="G50:G56" si="0">ROUND(E50*F50,2)</f>
        <v>0</v>
      </c>
      <c r="H50" s="159"/>
      <c r="I50" s="158">
        <f t="shared" ref="I50:I56" si="1">ROUND(E50*H50,2)</f>
        <v>0</v>
      </c>
      <c r="J50" s="159"/>
      <c r="K50" s="158">
        <f t="shared" ref="K50:K56" si="2">ROUND(E50*J50,2)</f>
        <v>0</v>
      </c>
      <c r="L50" s="158">
        <v>21</v>
      </c>
      <c r="M50" s="158">
        <f t="shared" ref="M50:M56" si="3">G50*(1+L50/100)</f>
        <v>0</v>
      </c>
      <c r="N50" s="158">
        <v>0</v>
      </c>
      <c r="O50" s="158">
        <f t="shared" ref="O50:O56" si="4">ROUND(E50*N50,2)</f>
        <v>0</v>
      </c>
      <c r="P50" s="158">
        <v>0</v>
      </c>
      <c r="Q50" s="158">
        <f t="shared" ref="Q50:Q56" si="5">ROUND(E50*P50,2)</f>
        <v>0</v>
      </c>
      <c r="R50" s="158"/>
      <c r="S50" s="158" t="s">
        <v>114</v>
      </c>
      <c r="T50" s="158" t="s">
        <v>115</v>
      </c>
      <c r="U50" s="158">
        <v>0.16400000000000001</v>
      </c>
      <c r="V50" s="158">
        <f t="shared" ref="V50:V56" si="6">ROUND(E50*U50,2)</f>
        <v>0.44</v>
      </c>
      <c r="W50" s="158"/>
      <c r="X50" s="158" t="s">
        <v>361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362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7">
        <v>20</v>
      </c>
      <c r="B51" s="178" t="s">
        <v>363</v>
      </c>
      <c r="C51" s="189" t="s">
        <v>364</v>
      </c>
      <c r="D51" s="179" t="s">
        <v>215</v>
      </c>
      <c r="E51" s="180">
        <v>2.6761300000000001</v>
      </c>
      <c r="F51" s="181"/>
      <c r="G51" s="182">
        <f t="shared" si="0"/>
        <v>0</v>
      </c>
      <c r="H51" s="159"/>
      <c r="I51" s="158">
        <f t="shared" si="1"/>
        <v>0</v>
      </c>
      <c r="J51" s="159"/>
      <c r="K51" s="158">
        <f t="shared" si="2"/>
        <v>0</v>
      </c>
      <c r="L51" s="158">
        <v>21</v>
      </c>
      <c r="M51" s="158">
        <f t="shared" si="3"/>
        <v>0</v>
      </c>
      <c r="N51" s="158">
        <v>0</v>
      </c>
      <c r="O51" s="158">
        <f t="shared" si="4"/>
        <v>0</v>
      </c>
      <c r="P51" s="158">
        <v>0</v>
      </c>
      <c r="Q51" s="158">
        <f t="shared" si="5"/>
        <v>0</v>
      </c>
      <c r="R51" s="158"/>
      <c r="S51" s="158" t="s">
        <v>114</v>
      </c>
      <c r="T51" s="158" t="s">
        <v>115</v>
      </c>
      <c r="U51" s="158">
        <v>0.93300000000000005</v>
      </c>
      <c r="V51" s="158">
        <f t="shared" si="6"/>
        <v>2.5</v>
      </c>
      <c r="W51" s="158"/>
      <c r="X51" s="158" t="s">
        <v>361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362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7">
        <v>21</v>
      </c>
      <c r="B52" s="178" t="s">
        <v>365</v>
      </c>
      <c r="C52" s="189" t="s">
        <v>366</v>
      </c>
      <c r="D52" s="179" t="s">
        <v>215</v>
      </c>
      <c r="E52" s="180">
        <v>2.6761300000000001</v>
      </c>
      <c r="F52" s="181"/>
      <c r="G52" s="182">
        <f t="shared" si="0"/>
        <v>0</v>
      </c>
      <c r="H52" s="159"/>
      <c r="I52" s="158">
        <f t="shared" si="1"/>
        <v>0</v>
      </c>
      <c r="J52" s="159"/>
      <c r="K52" s="158">
        <f t="shared" si="2"/>
        <v>0</v>
      </c>
      <c r="L52" s="158">
        <v>21</v>
      </c>
      <c r="M52" s="158">
        <f t="shared" si="3"/>
        <v>0</v>
      </c>
      <c r="N52" s="158">
        <v>0</v>
      </c>
      <c r="O52" s="158">
        <f t="shared" si="4"/>
        <v>0</v>
      </c>
      <c r="P52" s="158">
        <v>0</v>
      </c>
      <c r="Q52" s="158">
        <f t="shared" si="5"/>
        <v>0</v>
      </c>
      <c r="R52" s="158"/>
      <c r="S52" s="158" t="s">
        <v>114</v>
      </c>
      <c r="T52" s="158" t="s">
        <v>115</v>
      </c>
      <c r="U52" s="158">
        <v>0.49</v>
      </c>
      <c r="V52" s="158">
        <f t="shared" si="6"/>
        <v>1.31</v>
      </c>
      <c r="W52" s="158"/>
      <c r="X52" s="158" t="s">
        <v>361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362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7">
        <v>22</v>
      </c>
      <c r="B53" s="178" t="s">
        <v>367</v>
      </c>
      <c r="C53" s="189" t="s">
        <v>368</v>
      </c>
      <c r="D53" s="179" t="s">
        <v>215</v>
      </c>
      <c r="E53" s="180">
        <f>E52*6</f>
        <v>16.05678</v>
      </c>
      <c r="F53" s="181"/>
      <c r="G53" s="182">
        <f t="shared" si="0"/>
        <v>0</v>
      </c>
      <c r="H53" s="159"/>
      <c r="I53" s="158">
        <f t="shared" si="1"/>
        <v>0</v>
      </c>
      <c r="J53" s="159"/>
      <c r="K53" s="158">
        <f t="shared" si="2"/>
        <v>0</v>
      </c>
      <c r="L53" s="158">
        <v>21</v>
      </c>
      <c r="M53" s="158">
        <f t="shared" si="3"/>
        <v>0</v>
      </c>
      <c r="N53" s="158">
        <v>0</v>
      </c>
      <c r="O53" s="158">
        <f t="shared" si="4"/>
        <v>0</v>
      </c>
      <c r="P53" s="158">
        <v>0</v>
      </c>
      <c r="Q53" s="158">
        <f t="shared" si="5"/>
        <v>0</v>
      </c>
      <c r="R53" s="158"/>
      <c r="S53" s="158" t="s">
        <v>114</v>
      </c>
      <c r="T53" s="158" t="s">
        <v>115</v>
      </c>
      <c r="U53" s="158">
        <v>0</v>
      </c>
      <c r="V53" s="158">
        <f t="shared" si="6"/>
        <v>0</v>
      </c>
      <c r="W53" s="158"/>
      <c r="X53" s="158" t="s">
        <v>361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362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7">
        <v>23</v>
      </c>
      <c r="B54" s="178" t="s">
        <v>369</v>
      </c>
      <c r="C54" s="189" t="s">
        <v>370</v>
      </c>
      <c r="D54" s="179" t="s">
        <v>215</v>
      </c>
      <c r="E54" s="180">
        <v>2.6761300000000001</v>
      </c>
      <c r="F54" s="181"/>
      <c r="G54" s="182">
        <f t="shared" si="0"/>
        <v>0</v>
      </c>
      <c r="H54" s="159"/>
      <c r="I54" s="158">
        <f t="shared" si="1"/>
        <v>0</v>
      </c>
      <c r="J54" s="159"/>
      <c r="K54" s="158">
        <f t="shared" si="2"/>
        <v>0</v>
      </c>
      <c r="L54" s="158">
        <v>21</v>
      </c>
      <c r="M54" s="158">
        <f t="shared" si="3"/>
        <v>0</v>
      </c>
      <c r="N54" s="158">
        <v>0</v>
      </c>
      <c r="O54" s="158">
        <f t="shared" si="4"/>
        <v>0</v>
      </c>
      <c r="P54" s="158">
        <v>0</v>
      </c>
      <c r="Q54" s="158">
        <f t="shared" si="5"/>
        <v>0</v>
      </c>
      <c r="R54" s="158"/>
      <c r="S54" s="158" t="s">
        <v>114</v>
      </c>
      <c r="T54" s="158" t="s">
        <v>115</v>
      </c>
      <c r="U54" s="158">
        <v>0.94199999999999995</v>
      </c>
      <c r="V54" s="158">
        <f t="shared" si="6"/>
        <v>2.52</v>
      </c>
      <c r="W54" s="158"/>
      <c r="X54" s="158" t="s">
        <v>361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362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7">
        <v>24</v>
      </c>
      <c r="B55" s="178" t="s">
        <v>371</v>
      </c>
      <c r="C55" s="189" t="s">
        <v>372</v>
      </c>
      <c r="D55" s="179" t="s">
        <v>215</v>
      </c>
      <c r="E55" s="180">
        <v>2.6761300000000001</v>
      </c>
      <c r="F55" s="181"/>
      <c r="G55" s="182">
        <f t="shared" si="0"/>
        <v>0</v>
      </c>
      <c r="H55" s="159"/>
      <c r="I55" s="158">
        <f t="shared" si="1"/>
        <v>0</v>
      </c>
      <c r="J55" s="159"/>
      <c r="K55" s="158">
        <f t="shared" si="2"/>
        <v>0</v>
      </c>
      <c r="L55" s="158">
        <v>21</v>
      </c>
      <c r="M55" s="158">
        <f t="shared" si="3"/>
        <v>0</v>
      </c>
      <c r="N55" s="158">
        <v>0</v>
      </c>
      <c r="O55" s="158">
        <f t="shared" si="4"/>
        <v>0</v>
      </c>
      <c r="P55" s="158">
        <v>0</v>
      </c>
      <c r="Q55" s="158">
        <f t="shared" si="5"/>
        <v>0</v>
      </c>
      <c r="R55" s="158"/>
      <c r="S55" s="158" t="s">
        <v>114</v>
      </c>
      <c r="T55" s="158" t="s">
        <v>115</v>
      </c>
      <c r="U55" s="158">
        <v>0.105</v>
      </c>
      <c r="V55" s="158">
        <f t="shared" si="6"/>
        <v>0.28000000000000003</v>
      </c>
      <c r="W55" s="158"/>
      <c r="X55" s="158" t="s">
        <v>361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362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7">
        <v>25</v>
      </c>
      <c r="B56" s="178" t="s">
        <v>373</v>
      </c>
      <c r="C56" s="189" t="s">
        <v>374</v>
      </c>
      <c r="D56" s="179" t="s">
        <v>215</v>
      </c>
      <c r="E56" s="180">
        <v>2.6761300000000001</v>
      </c>
      <c r="F56" s="181"/>
      <c r="G56" s="182">
        <f t="shared" si="0"/>
        <v>0</v>
      </c>
      <c r="H56" s="159"/>
      <c r="I56" s="158">
        <f t="shared" si="1"/>
        <v>0</v>
      </c>
      <c r="J56" s="159"/>
      <c r="K56" s="158">
        <f t="shared" si="2"/>
        <v>0</v>
      </c>
      <c r="L56" s="158">
        <v>21</v>
      </c>
      <c r="M56" s="158">
        <f t="shared" si="3"/>
        <v>0</v>
      </c>
      <c r="N56" s="158">
        <v>0</v>
      </c>
      <c r="O56" s="158">
        <f t="shared" si="4"/>
        <v>0</v>
      </c>
      <c r="P56" s="158">
        <v>0</v>
      </c>
      <c r="Q56" s="158">
        <f t="shared" si="5"/>
        <v>0</v>
      </c>
      <c r="R56" s="158"/>
      <c r="S56" s="158" t="s">
        <v>114</v>
      </c>
      <c r="T56" s="158" t="s">
        <v>115</v>
      </c>
      <c r="U56" s="158">
        <v>0</v>
      </c>
      <c r="V56" s="158">
        <f t="shared" si="6"/>
        <v>0</v>
      </c>
      <c r="W56" s="158"/>
      <c r="X56" s="158" t="s">
        <v>361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362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x14ac:dyDescent="0.2">
      <c r="A57" s="165" t="s">
        <v>109</v>
      </c>
      <c r="B57" s="166" t="s">
        <v>82</v>
      </c>
      <c r="C57" s="185" t="s">
        <v>29</v>
      </c>
      <c r="D57" s="167"/>
      <c r="E57" s="168"/>
      <c r="F57" s="169"/>
      <c r="G57" s="170">
        <f>SUMIF(AG58:AG58,"&lt;&gt;NOR",G58:G58)</f>
        <v>0</v>
      </c>
      <c r="H57" s="164"/>
      <c r="I57" s="164">
        <f>SUM(I58:I58)</f>
        <v>0</v>
      </c>
      <c r="J57" s="164"/>
      <c r="K57" s="164">
        <f>SUM(K58:K58)</f>
        <v>0</v>
      </c>
      <c r="L57" s="164"/>
      <c r="M57" s="164">
        <f>SUM(M58:M58)</f>
        <v>0</v>
      </c>
      <c r="N57" s="164"/>
      <c r="O57" s="164">
        <f>SUM(O58:O58)</f>
        <v>0</v>
      </c>
      <c r="P57" s="164"/>
      <c r="Q57" s="164">
        <f>SUM(Q58:Q58)</f>
        <v>0</v>
      </c>
      <c r="R57" s="164"/>
      <c r="S57" s="164"/>
      <c r="T57" s="164"/>
      <c r="U57" s="164"/>
      <c r="V57" s="164">
        <f>SUM(V58:V58)</f>
        <v>0</v>
      </c>
      <c r="W57" s="164"/>
      <c r="X57" s="164"/>
      <c r="AG57" t="s">
        <v>110</v>
      </c>
    </row>
    <row r="58" spans="1:60" outlineLevel="1" x14ac:dyDescent="0.2">
      <c r="A58" s="177">
        <v>26</v>
      </c>
      <c r="B58" s="178" t="s">
        <v>413</v>
      </c>
      <c r="C58" s="189" t="s">
        <v>414</v>
      </c>
      <c r="D58" s="179" t="s">
        <v>377</v>
      </c>
      <c r="E58" s="180">
        <v>1</v>
      </c>
      <c r="F58" s="181"/>
      <c r="G58" s="182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21</v>
      </c>
      <c r="M58" s="158">
        <f>G58*(1+L58/100)</f>
        <v>0</v>
      </c>
      <c r="N58" s="158">
        <v>0</v>
      </c>
      <c r="O58" s="158">
        <f>ROUND(E58*N58,2)</f>
        <v>0</v>
      </c>
      <c r="P58" s="158">
        <v>0</v>
      </c>
      <c r="Q58" s="158">
        <f>ROUND(E58*P58,2)</f>
        <v>0</v>
      </c>
      <c r="R58" s="158"/>
      <c r="S58" s="158" t="s">
        <v>114</v>
      </c>
      <c r="T58" s="158" t="s">
        <v>193</v>
      </c>
      <c r="U58" s="158">
        <v>0</v>
      </c>
      <c r="V58" s="158">
        <f>ROUND(E58*U58,2)</f>
        <v>0</v>
      </c>
      <c r="W58" s="158"/>
      <c r="X58" s="158" t="s">
        <v>378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379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65" t="s">
        <v>109</v>
      </c>
      <c r="B59" s="166" t="s">
        <v>83</v>
      </c>
      <c r="C59" s="185" t="s">
        <v>30</v>
      </c>
      <c r="D59" s="167"/>
      <c r="E59" s="168"/>
      <c r="F59" s="169"/>
      <c r="G59" s="170">
        <f>SUMIF(AG60:AG60,"&lt;&gt;NOR",G60:G60)</f>
        <v>0</v>
      </c>
      <c r="H59" s="164"/>
      <c r="I59" s="164">
        <f>SUM(I60:I60)</f>
        <v>0</v>
      </c>
      <c r="J59" s="164"/>
      <c r="K59" s="164">
        <f>SUM(K60:K60)</f>
        <v>0</v>
      </c>
      <c r="L59" s="164"/>
      <c r="M59" s="164">
        <f>SUM(M60:M60)</f>
        <v>0</v>
      </c>
      <c r="N59" s="164"/>
      <c r="O59" s="164">
        <f>SUM(O60:O60)</f>
        <v>0</v>
      </c>
      <c r="P59" s="164"/>
      <c r="Q59" s="164">
        <f>SUM(Q60:Q60)</f>
        <v>0</v>
      </c>
      <c r="R59" s="164"/>
      <c r="S59" s="164"/>
      <c r="T59" s="164"/>
      <c r="U59" s="164"/>
      <c r="V59" s="164">
        <f>SUM(V60:V60)</f>
        <v>0</v>
      </c>
      <c r="W59" s="164"/>
      <c r="X59" s="164"/>
      <c r="AG59" t="s">
        <v>110</v>
      </c>
    </row>
    <row r="60" spans="1:60" outlineLevel="1" x14ac:dyDescent="0.2">
      <c r="A60" s="171">
        <v>27</v>
      </c>
      <c r="B60" s="172" t="s">
        <v>415</v>
      </c>
      <c r="C60" s="186" t="s">
        <v>416</v>
      </c>
      <c r="D60" s="173" t="s">
        <v>377</v>
      </c>
      <c r="E60" s="174">
        <v>1</v>
      </c>
      <c r="F60" s="175"/>
      <c r="G60" s="176">
        <f>ROUND(E60*F60,2)</f>
        <v>0</v>
      </c>
      <c r="H60" s="159"/>
      <c r="I60" s="158">
        <f>ROUND(E60*H60,2)</f>
        <v>0</v>
      </c>
      <c r="J60" s="159"/>
      <c r="K60" s="158">
        <f>ROUND(E60*J60,2)</f>
        <v>0</v>
      </c>
      <c r="L60" s="158">
        <v>21</v>
      </c>
      <c r="M60" s="158">
        <f>G60*(1+L60/100)</f>
        <v>0</v>
      </c>
      <c r="N60" s="158">
        <v>0</v>
      </c>
      <c r="O60" s="158">
        <f>ROUND(E60*N60,2)</f>
        <v>0</v>
      </c>
      <c r="P60" s="158">
        <v>0</v>
      </c>
      <c r="Q60" s="158">
        <f>ROUND(E60*P60,2)</f>
        <v>0</v>
      </c>
      <c r="R60" s="158"/>
      <c r="S60" s="158" t="s">
        <v>114</v>
      </c>
      <c r="T60" s="158" t="s">
        <v>193</v>
      </c>
      <c r="U60" s="158">
        <v>0</v>
      </c>
      <c r="V60" s="158">
        <f>ROUND(E60*U60,2)</f>
        <v>0</v>
      </c>
      <c r="W60" s="158"/>
      <c r="X60" s="158" t="s">
        <v>378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379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x14ac:dyDescent="0.2">
      <c r="A61" s="3"/>
      <c r="B61" s="4"/>
      <c r="C61" s="191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E61">
        <v>15</v>
      </c>
      <c r="AF61">
        <v>21</v>
      </c>
      <c r="AG61" t="s">
        <v>96</v>
      </c>
    </row>
    <row r="62" spans="1:60" x14ac:dyDescent="0.2">
      <c r="A62" s="151"/>
      <c r="B62" s="152" t="s">
        <v>31</v>
      </c>
      <c r="C62" s="192"/>
      <c r="D62" s="153"/>
      <c r="E62" s="154"/>
      <c r="F62" s="154"/>
      <c r="G62" s="184">
        <f>G8+G31+G36+G39+G42+G44+G49+G57+G59</f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E62">
        <f>SUMIF(L7:L60,AE61,G7:G60)</f>
        <v>0</v>
      </c>
      <c r="AF62">
        <f>SUMIF(L7:L60,AF61,G7:G60)</f>
        <v>0</v>
      </c>
      <c r="AG62" t="s">
        <v>382</v>
      </c>
    </row>
    <row r="63" spans="1:60" x14ac:dyDescent="0.2">
      <c r="A63" s="3"/>
      <c r="B63" s="4"/>
      <c r="C63" s="191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3"/>
      <c r="B64" s="4"/>
      <c r="C64" s="191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274" t="s">
        <v>383</v>
      </c>
      <c r="B65" s="274"/>
      <c r="C65" s="275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251"/>
      <c r="B66" s="252"/>
      <c r="C66" s="253"/>
      <c r="D66" s="252"/>
      <c r="E66" s="252"/>
      <c r="F66" s="252"/>
      <c r="G66" s="254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G66" t="s">
        <v>384</v>
      </c>
    </row>
    <row r="67" spans="1:33" x14ac:dyDescent="0.2">
      <c r="A67" s="255"/>
      <c r="B67" s="256"/>
      <c r="C67" s="257"/>
      <c r="D67" s="256"/>
      <c r="E67" s="256"/>
      <c r="F67" s="256"/>
      <c r="G67" s="258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55"/>
      <c r="B68" s="256"/>
      <c r="C68" s="257"/>
      <c r="D68" s="256"/>
      <c r="E68" s="256"/>
      <c r="F68" s="256"/>
      <c r="G68" s="258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55"/>
      <c r="B69" s="256"/>
      <c r="C69" s="257"/>
      <c r="D69" s="256"/>
      <c r="E69" s="256"/>
      <c r="F69" s="256"/>
      <c r="G69" s="258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59"/>
      <c r="B70" s="260"/>
      <c r="C70" s="261"/>
      <c r="D70" s="260"/>
      <c r="E70" s="260"/>
      <c r="F70" s="260"/>
      <c r="G70" s="262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3"/>
      <c r="B71" s="4"/>
      <c r="C71" s="191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C72" s="193"/>
      <c r="D72" s="10"/>
      <c r="AG72" t="s">
        <v>385</v>
      </c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10">
    <mergeCell ref="A1:G1"/>
    <mergeCell ref="C2:G2"/>
    <mergeCell ref="C3:G3"/>
    <mergeCell ref="C4:G4"/>
    <mergeCell ref="A65:C65"/>
    <mergeCell ref="A66:G70"/>
    <mergeCell ref="C10:G10"/>
    <mergeCell ref="C21:G21"/>
    <mergeCell ref="C22:G22"/>
    <mergeCell ref="C29:G2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001 001 Pol</vt:lpstr>
      <vt:lpstr>001 002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'001 002 Pol'!Názvy_tisku</vt:lpstr>
      <vt:lpstr>oadresa</vt:lpstr>
      <vt:lpstr>Stavba!Objednatel</vt:lpstr>
      <vt:lpstr>Stavba!Objekt</vt:lpstr>
      <vt:lpstr>'001 001 Pol'!Oblast_tisku</vt:lpstr>
      <vt:lpstr>'001 002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2021-01-06T15:03:40Z</dcterms:modified>
</cp:coreProperties>
</file>